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МО\"/>
    </mc:Choice>
  </mc:AlternateContent>
  <bookViews>
    <workbookView xWindow="0" yWindow="0" windowWidth="20490" windowHeight="7050"/>
  </bookViews>
  <sheets>
    <sheet name="Вступление-результат" sheetId="4" r:id="rId1"/>
    <sheet name="Кроссворд" sheetId="2" r:id="rId2"/>
    <sheet name="Тест" sheetId="5" r:id="rId3"/>
    <sheet name="Лист3" sheetId="3" state="hidden" r:id="rId4"/>
  </sheets>
  <definedNames>
    <definedName name="Задание1">Лист3!$D$2:$D$9</definedName>
    <definedName name="Задание10">Лист3!$J$2:$J$6</definedName>
    <definedName name="Задание2">Лист3!$E$2:$E$11</definedName>
    <definedName name="Задание3">Лист3!$F$2:$F$9</definedName>
    <definedName name="Задание4">Лист3!$G$2:$G$6</definedName>
    <definedName name="Задание5">Лист3!$H$2:$H$6</definedName>
    <definedName name="Задание6">Лист3!$I$2:$I$6</definedName>
    <definedName name="Задание7">Лист3!$K$2:$K$6</definedName>
    <definedName name="Задание8">Лист3!$L$2:$L$6</definedName>
    <definedName name="Задание9">Лист3!$M$2:$M$6</definedName>
  </definedNames>
  <calcPr calcId="162913"/>
</workbook>
</file>

<file path=xl/calcChain.xml><?xml version="1.0" encoding="utf-8"?>
<calcChain xmlns="http://schemas.openxmlformats.org/spreadsheetml/2006/main">
  <c r="C11" i="3" l="1"/>
  <c r="C10" i="3"/>
  <c r="C9" i="3"/>
  <c r="C8" i="3"/>
  <c r="C7" i="3"/>
  <c r="C6" i="3"/>
  <c r="C5" i="3"/>
  <c r="C4" i="3"/>
  <c r="C3" i="3"/>
  <c r="C2" i="3"/>
  <c r="AC12" i="5" l="1"/>
  <c r="AC15" i="5" s="1"/>
  <c r="B9" i="3" l="1"/>
  <c r="W11" i="2" s="1"/>
  <c r="B8" i="3"/>
  <c r="W10" i="2" s="1"/>
  <c r="B7" i="3"/>
  <c r="W9" i="2" s="1"/>
  <c r="B6" i="3"/>
  <c r="B5" i="3"/>
  <c r="W7" i="2" s="1"/>
  <c r="B4" i="3"/>
  <c r="W6" i="2" s="1"/>
  <c r="B3" i="3"/>
  <c r="W5" i="2" s="1"/>
  <c r="B2" i="3"/>
  <c r="W4" i="2" s="1"/>
  <c r="W8" i="2" l="1"/>
  <c r="AC4" i="2"/>
  <c r="AD4" i="2" s="1"/>
  <c r="AC8" i="2"/>
  <c r="AC7" i="2"/>
  <c r="AC9" i="2" l="1"/>
  <c r="V10" i="4" s="1"/>
  <c r="AC5" i="2"/>
  <c r="AD5" i="2" s="1"/>
</calcChain>
</file>

<file path=xl/comments1.xml><?xml version="1.0" encoding="utf-8"?>
<comments xmlns="http://schemas.openxmlformats.org/spreadsheetml/2006/main">
  <authors>
    <author>Койнова О.Н.</author>
  </authors>
  <commentList>
    <comment ref="D2" authorId="0" shapeId="0">
      <text/>
    </comment>
    <comment ref="B3" authorId="0" shapeId="0">
      <text/>
    </comment>
    <comment ref="G5" authorId="0" shapeId="0">
      <text/>
    </comment>
    <comment ref="E7" authorId="0" shapeId="0">
      <text/>
    </comment>
    <comment ref="N8" authorId="0" shapeId="0">
      <text/>
    </comment>
    <comment ref="C9" authorId="0" shapeId="0">
      <text/>
    </comment>
    <comment ref="J11" authorId="0" shapeId="0">
      <text/>
    </comment>
    <comment ref="E13" authorId="0" shapeId="0">
      <text/>
    </comment>
    <comment ref="Q13" authorId="0" shapeId="0">
      <text>
        <r>
          <rPr>
            <sz val="10"/>
            <color indexed="81"/>
            <rFont val="Tahoma"/>
            <family val="2"/>
            <charset val="204"/>
          </rPr>
          <t xml:space="preserve">Ответом в кроссворде является органоид клетки, размещенного в примечании. Для просмотра изображения 
наведите курсор на ячейку с номером вопроса. 
Признак примечания - красный треугольник в верхнем правом углу ячейки.
</t>
        </r>
        <r>
          <rPr>
            <b/>
            <sz val="11"/>
            <color indexed="81"/>
            <rFont val="Tahoma"/>
            <family val="2"/>
            <charset val="204"/>
          </rPr>
          <t>Желаю удачи!</t>
        </r>
      </text>
    </comment>
  </commentList>
</comments>
</file>

<file path=xl/sharedStrings.xml><?xml version="1.0" encoding="utf-8"?>
<sst xmlns="http://schemas.openxmlformats.org/spreadsheetml/2006/main" count="159" uniqueCount="84">
  <si>
    <t>Z</t>
  </si>
  <si>
    <t>u</t>
  </si>
  <si>
    <t>v</t>
  </si>
  <si>
    <t>w</t>
  </si>
  <si>
    <t>x</t>
  </si>
  <si>
    <t>y</t>
  </si>
  <si>
    <t>z</t>
  </si>
  <si>
    <t>{</t>
  </si>
  <si>
    <t>|</t>
  </si>
  <si>
    <t>Верно?</t>
  </si>
  <si>
    <t>Вопрос</t>
  </si>
  <si>
    <t>Всего вопросов:</t>
  </si>
  <si>
    <t>Осталось:</t>
  </si>
  <si>
    <t>Уже ответили:</t>
  </si>
  <si>
    <t>Правильно:</t>
  </si>
  <si>
    <t>Неправильно:</t>
  </si>
  <si>
    <t>Оценка:</t>
  </si>
  <si>
    <t>Критерии оценивания:</t>
  </si>
  <si>
    <t>8 правильных ответов: "5";</t>
  </si>
  <si>
    <t>6-7 правильных ответов: "4";</t>
  </si>
  <si>
    <t>4-5 правильных ответов: "3";</t>
  </si>
  <si>
    <t>0-3 правильных ответов: "2".</t>
  </si>
  <si>
    <t>Инструкция к кроссворду</t>
  </si>
  <si>
    <t>…</t>
  </si>
  <si>
    <t>Ответ:</t>
  </si>
  <si>
    <t>Ваша оценка:</t>
  </si>
  <si>
    <t>Вопрос 5.</t>
  </si>
  <si>
    <t>Число набранных баллов:</t>
  </si>
  <si>
    <t>Вопрос 4.</t>
  </si>
  <si>
    <t>Результат:</t>
  </si>
  <si>
    <t>Вопрос 3.</t>
  </si>
  <si>
    <t>Вопрос 2.</t>
  </si>
  <si>
    <t>Вопрос 1.</t>
  </si>
  <si>
    <t>Инструкция:</t>
  </si>
  <si>
    <t>Тест "Органоиды клетки".</t>
  </si>
  <si>
    <t>Укажите одномембранный органоид клетки.</t>
  </si>
  <si>
    <t>Укажите двумембранный органоид клетки.</t>
  </si>
  <si>
    <t>Вопрос 6.</t>
  </si>
  <si>
    <t>Вопрос 7.</t>
  </si>
  <si>
    <t>Вопрос 8.</t>
  </si>
  <si>
    <t>Вопрос 9.</t>
  </si>
  <si>
    <t>Вопрос 10.</t>
  </si>
  <si>
    <t xml:space="preserve">Вам нужно ответить на тест. В ячейках, выделенных оранжевым цветом, находятся списки с вариантами ответов. Разверните каждый список и выберите в нем нужный пункт. После выполнения задания внизу Вы увидите число набранных баллов и оценку. </t>
  </si>
  <si>
    <t>Укажите немембранный органоид клетки.</t>
  </si>
  <si>
    <t>Какой органоид получил название "экспортная система клетки"?</t>
  </si>
  <si>
    <t>Какие органоиды обеспечивают биосинтез белков цитоплазмы клетки?</t>
  </si>
  <si>
    <t>Какие органоиды отвечают за обеспечение клетки энергией, получив название "органоиды дыхания"?</t>
  </si>
  <si>
    <t>Какие органоиды отсутствуют в клетках высших растений?</t>
  </si>
  <si>
    <t>Какой органоид отвечает за образование цитоскелета?</t>
  </si>
  <si>
    <t>Какие органоиды способны преобразовывать энергию солнечного света в энергию химических связей образованного органического вещества?</t>
  </si>
  <si>
    <t>Задание1</t>
  </si>
  <si>
    <t>Задание2</t>
  </si>
  <si>
    <t>Задание3</t>
  </si>
  <si>
    <t>Задание4</t>
  </si>
  <si>
    <t>Задание5</t>
  </si>
  <si>
    <t>Задание6</t>
  </si>
  <si>
    <t>Задание7</t>
  </si>
  <si>
    <t>Задание8</t>
  </si>
  <si>
    <t>Задание9</t>
  </si>
  <si>
    <t>Задание10</t>
  </si>
  <si>
    <t>Рибосомы</t>
  </si>
  <si>
    <t>Комплекс Гольджи</t>
  </si>
  <si>
    <t>Митохондрии</t>
  </si>
  <si>
    <t>Хлоропласты</t>
  </si>
  <si>
    <t>Цитоскелет</t>
  </si>
  <si>
    <t>Лизосомы</t>
  </si>
  <si>
    <t>ЭПС</t>
  </si>
  <si>
    <t>Миофибриллы из актинина и миозина</t>
  </si>
  <si>
    <t>Реснички и жгутики эукариот</t>
  </si>
  <si>
    <t>Клеточный центр</t>
  </si>
  <si>
    <t>Центриоли</t>
  </si>
  <si>
    <t>Какие органоиды отвечают за расщепление сложных органических молекул до мономеров, даже пищевых частиц, попавших в клетку путём фагоцитоза?</t>
  </si>
  <si>
    <t>ответы кроссворда</t>
  </si>
  <si>
    <t>Ответы на тест</t>
  </si>
  <si>
    <t>Итоговый результат:</t>
  </si>
  <si>
    <t>Выполнять задания можно в любом порядке. За каждое из них Вы получите оценку.</t>
  </si>
  <si>
    <t>Общая оценка (итоговый результат Вашей работы) выставляется как среднее арифметическое всех оценок, полученных в каждом задании. Этот результат Вы увидите на данном листе справа.</t>
  </si>
  <si>
    <t>Если Вы не стали выполнять какое-либо задание, то за него ставится оценка "2".</t>
  </si>
  <si>
    <t>Итоговая работа по теме "Строение клетки"</t>
  </si>
  <si>
    <t>9-11 классы</t>
  </si>
  <si>
    <t xml:space="preserve">Работа содержит: </t>
  </si>
  <si>
    <t xml:space="preserve">1. Кроссворд по теме "Строение клетки". </t>
  </si>
  <si>
    <t>Для каждого задания создан отдельный лист (список листов можно увидеть вверху этой страницы).</t>
  </si>
  <si>
    <t>2. Тест по биологии "Органоиды клетки".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</si>
</sst>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0"/>
      <color theme="1"/>
      <name val="Lobster"/>
      <charset val="204"/>
    </font>
    <font>
      <sz val="12"/>
      <color theme="1"/>
      <name val="Wingdings 2"/>
      <family val="1"/>
      <charset val="2"/>
    </font>
    <font>
      <sz val="20"/>
      <color theme="9" tint="-0.499984740745262"/>
      <name val="Wingdings 2"/>
      <family val="1"/>
      <charset val="2"/>
    </font>
    <font>
      <sz val="16"/>
      <color rgb="FF7F0603"/>
      <name val="Lobster"/>
      <charset val="204"/>
    </font>
    <font>
      <sz val="24"/>
      <color rgb="FFFF0000"/>
      <name val="Lobster"/>
      <charset val="204"/>
    </font>
    <font>
      <b/>
      <i/>
      <sz val="14"/>
      <color theme="3" tint="-0.49998474074526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sz val="16"/>
      <color theme="9" tint="-0.499984740745262"/>
      <name val="Lobster"/>
      <charset val="204"/>
    </font>
    <font>
      <sz val="10"/>
      <color indexed="81"/>
      <name val="Tahoma"/>
      <family val="2"/>
      <charset val="204"/>
    </font>
    <font>
      <sz val="48"/>
      <color rgb="FFC0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6"/>
      <color rgb="FF002060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36"/>
      <color rgb="FFC00000"/>
      <name val="Country Western Script"/>
      <charset val="204"/>
    </font>
    <font>
      <b/>
      <sz val="28"/>
      <color rgb="FFC00000"/>
      <name val="Monotype Corsiva"/>
      <family val="4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rgb="FF9B0703"/>
      <name val="Calibri"/>
      <family val="2"/>
      <charset val="204"/>
      <scheme val="minor"/>
    </font>
    <font>
      <b/>
      <sz val="10"/>
      <color rgb="FF9B0703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36"/>
      <color theme="9" tint="-0.499984740745262"/>
      <name val="Monotype Corsiva"/>
      <family val="4"/>
      <charset val="204"/>
    </font>
    <font>
      <b/>
      <sz val="36"/>
      <color theme="1"/>
      <name val="Monotype Corsiva"/>
      <family val="4"/>
      <charset val="204"/>
    </font>
    <font>
      <sz val="26"/>
      <color theme="1"/>
      <name val="Algerian"/>
      <family val="5"/>
    </font>
    <font>
      <sz val="16"/>
      <color theme="9" tint="-0.499984740745262"/>
      <name val="Arial"/>
      <family val="2"/>
      <charset val="204"/>
    </font>
    <font>
      <sz val="14"/>
      <color theme="1"/>
      <name val="Monotype Corsiva"/>
      <family val="4"/>
      <charset val="204"/>
    </font>
    <font>
      <b/>
      <sz val="72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26"/>
      <color theme="10"/>
      <name val="Calibri"/>
      <family val="2"/>
      <charset val="204"/>
    </font>
    <font>
      <b/>
      <sz val="28"/>
      <color theme="1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ABE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theme="0"/>
      </left>
      <right style="medium">
        <color theme="1"/>
      </right>
      <top style="medium">
        <color theme="0"/>
      </top>
      <bottom style="medium">
        <color theme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theme="0"/>
      </left>
      <right/>
      <top/>
      <bottom/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theme="0"/>
      </right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rgb="FF7F0603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rgb="FF7F0603"/>
      </left>
      <right style="double">
        <color rgb="FF7F0603"/>
      </right>
      <top style="thin">
        <color indexed="64"/>
      </top>
      <bottom style="double">
        <color rgb="FF7F060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7F0603"/>
      </left>
      <right style="double">
        <color rgb="FF7F0603"/>
      </right>
      <top/>
      <bottom style="thin">
        <color indexed="64"/>
      </bottom>
      <diagonal/>
    </border>
    <border>
      <left/>
      <right/>
      <top style="double">
        <color rgb="FF7F0603"/>
      </top>
      <bottom style="double">
        <color rgb="FF7F0603"/>
      </bottom>
      <diagonal/>
    </border>
    <border>
      <left/>
      <right style="double">
        <color rgb="FF7F0603"/>
      </right>
      <top style="double">
        <color rgb="FF7F0603"/>
      </top>
      <bottom style="thin">
        <color indexed="64"/>
      </bottom>
      <diagonal/>
    </border>
    <border>
      <left/>
      <right/>
      <top style="double">
        <color rgb="FF7F0603"/>
      </top>
      <bottom style="thin">
        <color indexed="64"/>
      </bottom>
      <diagonal/>
    </border>
    <border>
      <left style="double">
        <color rgb="FF7F0603"/>
      </left>
      <right/>
      <top style="double">
        <color rgb="FF7F0603"/>
      </top>
      <bottom style="thin">
        <color indexed="64"/>
      </bottom>
      <diagonal/>
    </border>
    <border>
      <left style="double">
        <color rgb="FF7F0603"/>
      </left>
      <right style="double">
        <color rgb="FF7F0603"/>
      </right>
      <top style="double">
        <color rgb="FF7F0603"/>
      </top>
      <bottom style="thin">
        <color indexed="64"/>
      </bottom>
      <diagonal/>
    </border>
    <border>
      <left style="double">
        <color rgb="FF7F0603"/>
      </left>
      <right style="double">
        <color rgb="FF7F0603"/>
      </right>
      <top/>
      <bottom style="double">
        <color rgb="FF7F0603"/>
      </bottom>
      <diagonal/>
    </border>
    <border>
      <left style="double">
        <color rgb="FF7F0603"/>
      </left>
      <right style="double">
        <color rgb="FF7F0603"/>
      </right>
      <top style="double">
        <color rgb="FF7F0603"/>
      </top>
      <bottom style="double">
        <color rgb="FF7F0603"/>
      </bottom>
      <diagonal/>
    </border>
    <border>
      <left/>
      <right style="double">
        <color rgb="FF7F0603"/>
      </right>
      <top style="double">
        <color rgb="FF7F0603"/>
      </top>
      <bottom style="double">
        <color rgb="FF7F0603"/>
      </bottom>
      <diagonal/>
    </border>
    <border>
      <left style="double">
        <color rgb="FF7F0603"/>
      </left>
      <right/>
      <top style="double">
        <color rgb="FF7F0603"/>
      </top>
      <bottom style="double">
        <color rgb="FF7F0603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1" fillId="2" borderId="0" xfId="0" applyFont="1" applyFill="1" applyProtection="1">
      <protection hidden="1"/>
    </xf>
    <xf numFmtId="9" fontId="5" fillId="6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0" fontId="0" fillId="7" borderId="0" xfId="0" applyFill="1" applyBorder="1" applyProtection="1">
      <protection hidden="1"/>
    </xf>
    <xf numFmtId="0" fontId="0" fillId="9" borderId="0" xfId="0" applyFill="1" applyProtection="1">
      <protection hidden="1"/>
    </xf>
    <xf numFmtId="0" fontId="0" fillId="9" borderId="20" xfId="0" applyFill="1" applyBorder="1" applyProtection="1">
      <protection hidden="1"/>
    </xf>
    <xf numFmtId="0" fontId="15" fillId="8" borderId="0" xfId="0" applyFont="1" applyFill="1" applyBorder="1" applyAlignment="1" applyProtection="1">
      <alignment vertical="center" wrapText="1"/>
      <protection hidden="1"/>
    </xf>
    <xf numFmtId="0" fontId="15" fillId="8" borderId="21" xfId="0" applyFont="1" applyFill="1" applyBorder="1" applyAlignment="1" applyProtection="1">
      <alignment vertical="center" wrapText="1"/>
      <protection hidden="1"/>
    </xf>
    <xf numFmtId="0" fontId="17" fillId="0" borderId="0" xfId="0" applyFont="1" applyProtection="1">
      <protection hidden="1"/>
    </xf>
    <xf numFmtId="0" fontId="18" fillId="9" borderId="0" xfId="0" applyFont="1" applyFill="1" applyBorder="1" applyAlignment="1" applyProtection="1">
      <alignment horizontal="center" vertical="center"/>
      <protection hidden="1"/>
    </xf>
    <xf numFmtId="0" fontId="20" fillId="7" borderId="31" xfId="0" applyFont="1" applyFill="1" applyBorder="1" applyAlignment="1" applyProtection="1">
      <alignment horizontal="center" vertical="center"/>
      <protection hidden="1"/>
    </xf>
    <xf numFmtId="0" fontId="21" fillId="7" borderId="0" xfId="0" applyFont="1" applyFill="1" applyProtection="1">
      <protection hidden="1"/>
    </xf>
    <xf numFmtId="0" fontId="20" fillId="7" borderId="22" xfId="0" applyFont="1" applyFill="1" applyBorder="1" applyAlignment="1" applyProtection="1">
      <alignment horizontal="center" vertical="center"/>
      <protection hidden="1"/>
    </xf>
    <xf numFmtId="0" fontId="21" fillId="7" borderId="26" xfId="0" applyFont="1" applyFill="1" applyBorder="1" applyProtection="1"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24" fillId="11" borderId="32" xfId="0" applyFont="1" applyFill="1" applyBorder="1" applyAlignment="1" applyProtection="1">
      <alignment horizontal="center" vertical="center"/>
      <protection hidden="1"/>
    </xf>
    <xf numFmtId="0" fontId="24" fillId="11" borderId="30" xfId="0" applyFont="1" applyFill="1" applyBorder="1" applyAlignment="1" applyProtection="1">
      <alignment horizontal="center" vertical="center"/>
      <protection hidden="1"/>
    </xf>
    <xf numFmtId="0" fontId="24" fillId="11" borderId="25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center"/>
      <protection locked="0" hidden="1"/>
    </xf>
    <xf numFmtId="0" fontId="0" fillId="14" borderId="0" xfId="0" applyFill="1" applyProtection="1">
      <protection hidden="1"/>
    </xf>
    <xf numFmtId="0" fontId="0" fillId="14" borderId="41" xfId="0" applyFill="1" applyBorder="1" applyProtection="1">
      <protection hidden="1"/>
    </xf>
    <xf numFmtId="0" fontId="0" fillId="14" borderId="0" xfId="0" applyFill="1" applyBorder="1" applyProtection="1">
      <protection hidden="1"/>
    </xf>
    <xf numFmtId="0" fontId="0" fillId="14" borderId="42" xfId="0" applyFill="1" applyBorder="1" applyProtection="1">
      <protection hidden="1"/>
    </xf>
    <xf numFmtId="0" fontId="27" fillId="14" borderId="0" xfId="0" applyFont="1" applyFill="1" applyBorder="1" applyAlignment="1" applyProtection="1">
      <alignment vertical="center" wrapText="1"/>
      <protection hidden="1"/>
    </xf>
    <xf numFmtId="0" fontId="0" fillId="14" borderId="43" xfId="0" applyFill="1" applyBorder="1" applyProtection="1">
      <protection hidden="1"/>
    </xf>
    <xf numFmtId="0" fontId="0" fillId="14" borderId="44" xfId="0" applyFill="1" applyBorder="1" applyProtection="1">
      <protection hidden="1"/>
    </xf>
    <xf numFmtId="0" fontId="0" fillId="14" borderId="45" xfId="0" applyFill="1" applyBorder="1" applyProtection="1">
      <protection hidden="1"/>
    </xf>
    <xf numFmtId="0" fontId="28" fillId="15" borderId="0" xfId="0" applyFont="1" applyFill="1" applyBorder="1" applyAlignment="1" applyProtection="1">
      <alignment horizontal="center" vertical="center" wrapText="1"/>
      <protection hidden="1"/>
    </xf>
    <xf numFmtId="0" fontId="28" fillId="15" borderId="0" xfId="0" applyFont="1" applyFill="1" applyBorder="1" applyAlignment="1" applyProtection="1">
      <alignment horizontal="center"/>
      <protection hidden="1"/>
    </xf>
    <xf numFmtId="0" fontId="25" fillId="14" borderId="38" xfId="0" applyFont="1" applyFill="1" applyBorder="1" applyAlignment="1" applyProtection="1">
      <alignment horizontal="center" vertical="center"/>
      <protection hidden="1"/>
    </xf>
    <xf numFmtId="0" fontId="26" fillId="14" borderId="39" xfId="0" applyFont="1" applyFill="1" applyBorder="1" applyAlignment="1" applyProtection="1">
      <alignment horizontal="center" vertical="center"/>
      <protection hidden="1"/>
    </xf>
    <xf numFmtId="0" fontId="26" fillId="14" borderId="40" xfId="0" applyFont="1" applyFill="1" applyBorder="1" applyAlignment="1" applyProtection="1">
      <alignment horizontal="center" vertical="center"/>
      <protection hidden="1"/>
    </xf>
    <xf numFmtId="0" fontId="26" fillId="14" borderId="41" xfId="0" applyFont="1" applyFill="1" applyBorder="1" applyAlignment="1" applyProtection="1">
      <alignment horizontal="center" vertical="center"/>
      <protection hidden="1"/>
    </xf>
    <xf numFmtId="0" fontId="26" fillId="14" borderId="0" xfId="0" applyFont="1" applyFill="1" applyBorder="1" applyAlignment="1" applyProtection="1">
      <alignment horizontal="center" vertical="center"/>
      <protection hidden="1"/>
    </xf>
    <xf numFmtId="0" fontId="26" fillId="14" borderId="42" xfId="0" applyFont="1" applyFill="1" applyBorder="1" applyAlignment="1" applyProtection="1">
      <alignment horizontal="center" vertical="center"/>
      <protection hidden="1"/>
    </xf>
    <xf numFmtId="0" fontId="25" fillId="14" borderId="0" xfId="0" applyFont="1" applyFill="1" applyBorder="1" applyAlignment="1" applyProtection="1">
      <alignment horizontal="center" vertical="center"/>
      <protection hidden="1"/>
    </xf>
    <xf numFmtId="0" fontId="27" fillId="14" borderId="0" xfId="0" applyFont="1" applyFill="1" applyBorder="1" applyAlignment="1" applyProtection="1">
      <alignment horizontal="center" vertical="center" wrapText="1"/>
      <protection hidden="1"/>
    </xf>
    <xf numFmtId="0" fontId="32" fillId="14" borderId="0" xfId="1" applyFont="1" applyFill="1" applyBorder="1" applyAlignment="1" applyProtection="1">
      <alignment horizontal="left" vertical="center" wrapText="1"/>
      <protection locked="0" hidden="1"/>
    </xf>
    <xf numFmtId="0" fontId="29" fillId="15" borderId="38" xfId="0" applyFont="1" applyFill="1" applyBorder="1" applyAlignment="1" applyProtection="1">
      <alignment horizontal="center" vertical="center" wrapText="1"/>
      <protection hidden="1"/>
    </xf>
    <xf numFmtId="0" fontId="29" fillId="15" borderId="39" xfId="0" applyFont="1" applyFill="1" applyBorder="1" applyAlignment="1" applyProtection="1">
      <alignment horizontal="center" vertical="center" wrapText="1"/>
      <protection hidden="1"/>
    </xf>
    <xf numFmtId="0" fontId="29" fillId="15" borderId="40" xfId="0" applyFont="1" applyFill="1" applyBorder="1" applyAlignment="1" applyProtection="1">
      <alignment horizontal="center" vertical="center" wrapText="1"/>
      <protection hidden="1"/>
    </xf>
    <xf numFmtId="0" fontId="29" fillId="15" borderId="41" xfId="0" applyFont="1" applyFill="1" applyBorder="1" applyAlignment="1" applyProtection="1">
      <alignment horizontal="center" vertical="center" wrapText="1"/>
      <protection hidden="1"/>
    </xf>
    <xf numFmtId="0" fontId="29" fillId="15" borderId="0" xfId="0" applyFont="1" applyFill="1" applyBorder="1" applyAlignment="1" applyProtection="1">
      <alignment horizontal="center" vertical="center" wrapText="1"/>
      <protection hidden="1"/>
    </xf>
    <xf numFmtId="0" fontId="29" fillId="15" borderId="42" xfId="0" applyFont="1" applyFill="1" applyBorder="1" applyAlignment="1" applyProtection="1">
      <alignment horizontal="center" vertical="center" wrapText="1"/>
      <protection hidden="1"/>
    </xf>
    <xf numFmtId="0" fontId="29" fillId="15" borderId="43" xfId="0" applyFont="1" applyFill="1" applyBorder="1" applyAlignment="1" applyProtection="1">
      <alignment horizontal="center" vertical="center" wrapText="1"/>
      <protection hidden="1"/>
    </xf>
    <xf numFmtId="0" fontId="29" fillId="15" borderId="44" xfId="0" applyFont="1" applyFill="1" applyBorder="1" applyAlignment="1" applyProtection="1">
      <alignment horizontal="center" vertical="center" wrapText="1"/>
      <protection hidden="1"/>
    </xf>
    <xf numFmtId="0" fontId="29" fillId="15" borderId="45" xfId="0" applyFont="1" applyFill="1" applyBorder="1" applyAlignment="1" applyProtection="1">
      <alignment horizontal="center" vertical="center" wrapText="1"/>
      <protection hidden="1"/>
    </xf>
    <xf numFmtId="0" fontId="20" fillId="15" borderId="35" xfId="0" applyFont="1" applyFill="1" applyBorder="1" applyAlignment="1" applyProtection="1">
      <alignment horizontal="center" vertical="center"/>
      <protection hidden="1"/>
    </xf>
    <xf numFmtId="0" fontId="20" fillId="15" borderId="36" xfId="0" applyFont="1" applyFill="1" applyBorder="1" applyAlignment="1" applyProtection="1">
      <alignment horizontal="center" vertical="center"/>
      <protection hidden="1"/>
    </xf>
    <xf numFmtId="0" fontId="20" fillId="15" borderId="37" xfId="0" applyFont="1" applyFill="1" applyBorder="1" applyAlignment="1" applyProtection="1">
      <alignment horizontal="center" vertical="center"/>
      <protection hidden="1"/>
    </xf>
    <xf numFmtId="0" fontId="30" fillId="15" borderId="38" xfId="0" applyFont="1" applyFill="1" applyBorder="1" applyAlignment="1" applyProtection="1">
      <alignment horizontal="center" vertical="center"/>
      <protection hidden="1"/>
    </xf>
    <xf numFmtId="0" fontId="30" fillId="15" borderId="39" xfId="0" applyFont="1" applyFill="1" applyBorder="1" applyAlignment="1" applyProtection="1">
      <alignment horizontal="center" vertical="center"/>
      <protection hidden="1"/>
    </xf>
    <xf numFmtId="0" fontId="30" fillId="15" borderId="40" xfId="0" applyFont="1" applyFill="1" applyBorder="1" applyAlignment="1" applyProtection="1">
      <alignment horizontal="center" vertical="center"/>
      <protection hidden="1"/>
    </xf>
    <xf numFmtId="0" fontId="30" fillId="15" borderId="43" xfId="0" applyFont="1" applyFill="1" applyBorder="1" applyAlignment="1" applyProtection="1">
      <alignment horizontal="center" vertical="center"/>
      <protection hidden="1"/>
    </xf>
    <xf numFmtId="0" fontId="30" fillId="15" borderId="44" xfId="0" applyFont="1" applyFill="1" applyBorder="1" applyAlignment="1" applyProtection="1">
      <alignment horizontal="center" vertical="center"/>
      <protection hidden="1"/>
    </xf>
    <xf numFmtId="0" fontId="30" fillId="15" borderId="45" xfId="0" applyFont="1" applyFill="1" applyBorder="1" applyAlignment="1" applyProtection="1">
      <alignment horizontal="center" vertical="center"/>
      <protection hidden="1"/>
    </xf>
    <xf numFmtId="0" fontId="33" fillId="14" borderId="0" xfId="1" applyFont="1" applyFill="1" applyBorder="1" applyAlignment="1" applyProtection="1">
      <alignment horizontal="left" vertical="center" wrapText="1"/>
      <protection locked="0" hidden="1"/>
    </xf>
    <xf numFmtId="0" fontId="28" fillId="15" borderId="0" xfId="0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7" fillId="5" borderId="8" xfId="0" applyFont="1" applyFill="1" applyBorder="1" applyAlignment="1" applyProtection="1">
      <alignment horizontal="center" vertical="top" wrapText="1"/>
      <protection hidden="1"/>
    </xf>
    <xf numFmtId="0" fontId="7" fillId="5" borderId="9" xfId="0" applyFont="1" applyFill="1" applyBorder="1" applyAlignment="1" applyProtection="1">
      <alignment horizontal="center" vertical="top" wrapText="1"/>
      <protection hidden="1"/>
    </xf>
    <xf numFmtId="0" fontId="7" fillId="5" borderId="10" xfId="0" applyFont="1" applyFill="1" applyBorder="1" applyAlignment="1" applyProtection="1">
      <alignment horizontal="center" vertical="top" wrapText="1"/>
      <protection hidden="1"/>
    </xf>
    <xf numFmtId="0" fontId="10" fillId="4" borderId="14" xfId="0" applyFont="1" applyFill="1" applyBorder="1" applyAlignment="1" applyProtection="1">
      <alignment horizontal="center" vertical="center"/>
      <protection hidden="1"/>
    </xf>
    <xf numFmtId="0" fontId="10" fillId="4" borderId="15" xfId="0" applyFont="1" applyFill="1" applyBorder="1" applyAlignment="1" applyProtection="1">
      <alignment horizontal="center" vertical="center"/>
      <protection hidden="1"/>
    </xf>
    <xf numFmtId="0" fontId="10" fillId="4" borderId="16" xfId="0" applyFont="1" applyFill="1" applyBorder="1" applyAlignment="1" applyProtection="1">
      <alignment horizontal="center" vertical="center"/>
      <protection hidden="1"/>
    </xf>
    <xf numFmtId="0" fontId="6" fillId="6" borderId="2" xfId="0" applyFont="1" applyFill="1" applyBorder="1" applyAlignment="1" applyProtection="1">
      <alignment horizontal="center" vertical="center"/>
      <protection hidden="1"/>
    </xf>
    <xf numFmtId="0" fontId="7" fillId="5" borderId="11" xfId="0" applyFont="1" applyFill="1" applyBorder="1" applyAlignment="1" applyProtection="1">
      <alignment horizontal="center" vertical="center" wrapText="1"/>
      <protection hidden="1"/>
    </xf>
    <xf numFmtId="0" fontId="7" fillId="5" borderId="12" xfId="0" applyFont="1" applyFill="1" applyBorder="1" applyAlignment="1" applyProtection="1">
      <alignment horizontal="center" vertical="center" wrapText="1"/>
      <protection hidden="1"/>
    </xf>
    <xf numFmtId="0" fontId="7" fillId="5" borderId="13" xfId="0" applyFont="1" applyFill="1" applyBorder="1" applyAlignment="1" applyProtection="1">
      <alignment horizontal="center" vertical="center" wrapText="1"/>
      <protection hidden="1"/>
    </xf>
    <xf numFmtId="0" fontId="7" fillId="5" borderId="6" xfId="0" applyFont="1" applyFill="1" applyBorder="1" applyAlignment="1" applyProtection="1">
      <alignment horizontal="center" vertical="top" wrapText="1"/>
      <protection hidden="1"/>
    </xf>
    <xf numFmtId="0" fontId="7" fillId="5" borderId="0" xfId="0" applyFont="1" applyFill="1" applyBorder="1" applyAlignment="1" applyProtection="1">
      <alignment horizontal="center" vertical="top" wrapText="1"/>
      <protection hidden="1"/>
    </xf>
    <xf numFmtId="0" fontId="7" fillId="5" borderId="7" xfId="0" applyFont="1" applyFill="1" applyBorder="1" applyAlignment="1" applyProtection="1">
      <alignment horizontal="center" vertical="top" wrapText="1"/>
      <protection hidden="1"/>
    </xf>
    <xf numFmtId="0" fontId="21" fillId="10" borderId="34" xfId="0" applyFont="1" applyFill="1" applyBorder="1" applyAlignment="1" applyProtection="1">
      <alignment horizontal="center" vertical="center"/>
      <protection locked="0" hidden="1"/>
    </xf>
    <xf numFmtId="0" fontId="21" fillId="10" borderId="26" xfId="0" applyFont="1" applyFill="1" applyBorder="1" applyAlignment="1" applyProtection="1">
      <alignment horizontal="center" vertical="center"/>
      <protection locked="0" hidden="1"/>
    </xf>
    <xf numFmtId="0" fontId="21" fillId="10" borderId="33" xfId="0" applyFont="1" applyFill="1" applyBorder="1" applyAlignment="1" applyProtection="1">
      <alignment horizontal="center" vertical="center"/>
      <protection locked="0" hidden="1"/>
    </xf>
    <xf numFmtId="0" fontId="22" fillId="11" borderId="29" xfId="0" applyFont="1" applyFill="1" applyBorder="1" applyAlignment="1" applyProtection="1">
      <alignment horizontal="center" vertical="center" wrapText="1"/>
      <protection hidden="1"/>
    </xf>
    <xf numFmtId="0" fontId="22" fillId="11" borderId="28" xfId="0" applyFont="1" applyFill="1" applyBorder="1" applyAlignment="1" applyProtection="1">
      <alignment horizontal="center" vertical="center" wrapText="1"/>
      <protection hidden="1"/>
    </xf>
    <xf numFmtId="0" fontId="23" fillId="11" borderId="28" xfId="0" applyFont="1" applyFill="1" applyBorder="1" applyAlignment="1" applyProtection="1">
      <alignment horizontal="center" vertical="center" wrapText="1"/>
      <protection hidden="1"/>
    </xf>
    <xf numFmtId="0" fontId="23" fillId="11" borderId="27" xfId="0" applyFont="1" applyFill="1" applyBorder="1" applyAlignment="1" applyProtection="1">
      <alignment horizontal="center" vertical="center" wrapText="1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3" fillId="12" borderId="24" xfId="0" applyFont="1" applyFill="1" applyBorder="1" applyAlignment="1" applyProtection="1">
      <alignment horizontal="center" vertical="center"/>
      <protection hidden="1"/>
    </xf>
    <xf numFmtId="0" fontId="13" fillId="12" borderId="23" xfId="0" applyFont="1" applyFill="1" applyBorder="1" applyAlignment="1" applyProtection="1">
      <alignment horizontal="center" vertical="center"/>
      <protection hidden="1"/>
    </xf>
    <xf numFmtId="0" fontId="13" fillId="12" borderId="21" xfId="0" applyFont="1" applyFill="1" applyBorder="1" applyAlignment="1" applyProtection="1">
      <alignment horizontal="center" vertical="center"/>
      <protection hidden="1"/>
    </xf>
    <xf numFmtId="0" fontId="13" fillId="12" borderId="0" xfId="0" applyFont="1" applyFill="1" applyBorder="1" applyAlignment="1" applyProtection="1">
      <alignment horizontal="center" vertical="center"/>
      <protection hidden="1"/>
    </xf>
    <xf numFmtId="0" fontId="13" fillId="12" borderId="19" xfId="0" applyFont="1" applyFill="1" applyBorder="1" applyAlignment="1" applyProtection="1">
      <alignment horizontal="center" vertical="center"/>
      <protection hidden="1"/>
    </xf>
    <xf numFmtId="0" fontId="13" fillId="12" borderId="18" xfId="0" applyFont="1" applyFill="1" applyBorder="1" applyAlignment="1" applyProtection="1">
      <alignment horizontal="center" vertical="center"/>
      <protection hidden="1"/>
    </xf>
    <xf numFmtId="0" fontId="22" fillId="11" borderId="34" xfId="0" applyFont="1" applyFill="1" applyBorder="1" applyAlignment="1" applyProtection="1">
      <alignment horizontal="center" vertical="center" wrapText="1"/>
      <protection hidden="1"/>
    </xf>
    <xf numFmtId="0" fontId="22" fillId="11" borderId="26" xfId="0" applyFont="1" applyFill="1" applyBorder="1" applyAlignment="1" applyProtection="1">
      <alignment horizontal="center" vertical="center" wrapText="1"/>
      <protection hidden="1"/>
    </xf>
    <xf numFmtId="0" fontId="22" fillId="11" borderId="33" xfId="0" applyFont="1" applyFill="1" applyBorder="1" applyAlignment="1" applyProtection="1">
      <alignment horizontal="center" vertical="center" wrapText="1"/>
      <protection hidden="1"/>
    </xf>
    <xf numFmtId="0" fontId="22" fillId="11" borderId="27" xfId="0" applyFont="1" applyFill="1" applyBorder="1" applyAlignment="1" applyProtection="1">
      <alignment horizontal="center" vertical="center" wrapText="1"/>
      <protection hidden="1"/>
    </xf>
    <xf numFmtId="0" fontId="12" fillId="2" borderId="17" xfId="0" applyFont="1" applyFill="1" applyBorder="1" applyAlignment="1" applyProtection="1">
      <alignment horizontal="center" vertical="center"/>
      <protection hidden="1"/>
    </xf>
    <xf numFmtId="0" fontId="16" fillId="13" borderId="21" xfId="0" applyFont="1" applyFill="1" applyBorder="1" applyAlignment="1" applyProtection="1">
      <alignment horizontal="center" vertical="center"/>
      <protection hidden="1"/>
    </xf>
    <xf numFmtId="0" fontId="16" fillId="13" borderId="0" xfId="0" applyFont="1" applyFill="1" applyBorder="1" applyAlignment="1" applyProtection="1">
      <alignment horizontal="center" vertical="center"/>
      <protection hidden="1"/>
    </xf>
    <xf numFmtId="0" fontId="15" fillId="12" borderId="21" xfId="0" applyFont="1" applyFill="1" applyBorder="1" applyAlignment="1" applyProtection="1">
      <alignment horizontal="center" vertical="center" wrapText="1"/>
      <protection hidden="1"/>
    </xf>
    <xf numFmtId="0" fontId="15" fillId="12" borderId="0" xfId="0" applyFont="1" applyFill="1" applyBorder="1" applyAlignment="1" applyProtection="1">
      <alignment horizontal="center" vertical="center" wrapText="1"/>
      <protection hidden="1"/>
    </xf>
    <xf numFmtId="0" fontId="14" fillId="2" borderId="17" xfId="0" applyFont="1" applyFill="1" applyBorder="1" applyAlignment="1" applyProtection="1">
      <alignment horizontal="center" vertical="center"/>
      <protection hidden="1"/>
    </xf>
    <xf numFmtId="0" fontId="13" fillId="12" borderId="21" xfId="0" applyFont="1" applyFill="1" applyBorder="1" applyAlignment="1" applyProtection="1">
      <alignment horizontal="center" vertical="center" wrapText="1"/>
      <protection hidden="1"/>
    </xf>
    <xf numFmtId="0" fontId="13" fillId="12" borderId="0" xfId="0" applyFont="1" applyFill="1" applyBorder="1" applyAlignment="1" applyProtection="1">
      <alignment horizontal="center" vertical="center" wrapText="1"/>
      <protection hidden="1"/>
    </xf>
    <xf numFmtId="0" fontId="13" fillId="12" borderId="19" xfId="0" applyFont="1" applyFill="1" applyBorder="1" applyAlignment="1" applyProtection="1">
      <alignment horizontal="center" vertical="center" wrapText="1"/>
      <protection hidden="1"/>
    </xf>
    <xf numFmtId="0" fontId="13" fillId="12" borderId="18" xfId="0" applyFont="1" applyFill="1" applyBorder="1" applyAlignment="1" applyProtection="1">
      <alignment horizontal="center" vertical="center" wrapText="1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219075</xdr:colOff>
      <xdr:row>0</xdr:row>
      <xdr:rowOff>0</xdr:rowOff>
    </xdr:from>
    <xdr:ext cx="7610475" cy="610360"/>
    <xdr:sp macro="" textlink="">
      <xdr:nvSpPr>
        <xdr:cNvPr id="2" name="Прямоугольник 1"/>
        <xdr:cNvSpPr/>
      </xdr:nvSpPr>
      <xdr:spPr>
        <a:xfrm>
          <a:off x="4219575" y="0"/>
          <a:ext cx="7610475" cy="6103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3600" b="1" i="0" cap="none" spc="0">
              <a:ln w="10541" cmpd="sng">
                <a:solidFill>
                  <a:schemeClr val="accent6">
                    <a:lumMod val="50000"/>
                  </a:schemeClr>
                </a:solidFill>
                <a:prstDash val="solid"/>
              </a:ln>
              <a:solidFill>
                <a:schemeClr val="accent6">
                  <a:lumMod val="50000"/>
                </a:schemeClr>
              </a:solidFill>
              <a:effectLst/>
              <a:latin typeface="Monotype Corsiva" pitchFamily="66" charset="0"/>
            </a:rPr>
            <a:t>Кроссворд "Строение клетки"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workbookViewId="0">
      <selection activeCell="J1" sqref="J1"/>
    </sheetView>
  </sheetViews>
  <sheetFormatPr defaultRowHeight="15"/>
  <cols>
    <col min="1" max="1" width="3" style="5" customWidth="1"/>
    <col min="2" max="3" width="2.140625" style="5" customWidth="1"/>
    <col min="4" max="4" width="12.28515625" style="5" customWidth="1"/>
    <col min="5" max="18" width="9.140625" style="5"/>
    <col min="19" max="19" width="5.5703125" style="5" customWidth="1"/>
    <col min="20" max="20" width="3.28515625" style="5" customWidth="1"/>
    <col min="21" max="21" width="2.7109375" style="5" customWidth="1"/>
    <col min="22" max="16384" width="9.140625" style="5"/>
  </cols>
  <sheetData>
    <row r="1" spans="1:25" ht="12.75" customHeight="1" thickBo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>
      <c r="A2" s="30"/>
      <c r="B2" s="40" t="s">
        <v>78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2"/>
      <c r="U2" s="30"/>
      <c r="V2" s="49"/>
      <c r="W2" s="50"/>
      <c r="X2" s="51"/>
      <c r="Y2" s="30"/>
    </row>
    <row r="3" spans="1:25" ht="27" customHeight="1">
      <c r="A3" s="30"/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5"/>
      <c r="U3" s="30"/>
      <c r="V3" s="52"/>
      <c r="W3" s="53"/>
      <c r="X3" s="54"/>
      <c r="Y3" s="30"/>
    </row>
    <row r="4" spans="1:25" ht="27.75" customHeight="1">
      <c r="A4" s="30"/>
      <c r="B4" s="31"/>
      <c r="C4" s="32"/>
      <c r="D4" s="32"/>
      <c r="E4" s="32"/>
      <c r="F4" s="32"/>
      <c r="G4" s="32"/>
      <c r="H4" s="32"/>
      <c r="I4" s="46" t="s">
        <v>79</v>
      </c>
      <c r="J4" s="44"/>
      <c r="K4" s="44"/>
      <c r="L4" s="44"/>
      <c r="M4" s="44"/>
      <c r="N4" s="32"/>
      <c r="O4" s="32"/>
      <c r="P4" s="32"/>
      <c r="Q4" s="32"/>
      <c r="R4" s="32"/>
      <c r="S4" s="32"/>
      <c r="T4" s="33"/>
      <c r="U4" s="30"/>
      <c r="V4" s="52"/>
      <c r="W4" s="53"/>
      <c r="X4" s="54"/>
      <c r="Y4" s="30"/>
    </row>
    <row r="5" spans="1:25" ht="34.5" customHeight="1" thickBot="1">
      <c r="A5" s="30"/>
      <c r="B5" s="31"/>
      <c r="C5" s="47" t="s">
        <v>80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33"/>
      <c r="U5" s="30"/>
      <c r="V5" s="55"/>
      <c r="W5" s="56"/>
      <c r="X5" s="57"/>
      <c r="Y5" s="30"/>
    </row>
    <row r="6" spans="1:25" ht="34.5" customHeight="1">
      <c r="A6" s="30"/>
      <c r="B6" s="31"/>
      <c r="C6" s="34"/>
      <c r="D6" s="34"/>
      <c r="E6" s="34"/>
      <c r="F6" s="48" t="s">
        <v>81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34"/>
      <c r="R6" s="34"/>
      <c r="S6" s="34"/>
      <c r="T6" s="33"/>
      <c r="U6" s="30"/>
      <c r="V6" s="30"/>
      <c r="W6" s="30"/>
      <c r="X6" s="30"/>
      <c r="Y6" s="30"/>
    </row>
    <row r="7" spans="1:25" ht="34.5" customHeight="1" thickBot="1">
      <c r="A7" s="30"/>
      <c r="B7" s="31"/>
      <c r="C7" s="34"/>
      <c r="D7" s="34"/>
      <c r="E7" s="34"/>
      <c r="F7" s="67" t="s">
        <v>83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34"/>
      <c r="R7" s="34"/>
      <c r="S7" s="34"/>
      <c r="T7" s="33"/>
      <c r="U7" s="30"/>
      <c r="V7" s="30"/>
      <c r="W7" s="30"/>
      <c r="X7" s="30"/>
      <c r="Y7" s="30"/>
    </row>
    <row r="8" spans="1:25" ht="22.5" customHeight="1" thickBot="1">
      <c r="A8" s="30"/>
      <c r="B8" s="3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3"/>
      <c r="U8" s="30"/>
      <c r="V8" s="58" t="s">
        <v>74</v>
      </c>
      <c r="W8" s="59"/>
      <c r="X8" s="60"/>
      <c r="Y8" s="30"/>
    </row>
    <row r="9" spans="1:25" ht="34.5" customHeight="1" thickBot="1">
      <c r="A9" s="30"/>
      <c r="B9" s="31"/>
      <c r="C9" s="32"/>
      <c r="D9" s="39" t="s">
        <v>82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3"/>
      <c r="U9" s="30"/>
      <c r="V9" s="30"/>
      <c r="W9" s="30"/>
      <c r="X9" s="30"/>
      <c r="Y9" s="30"/>
    </row>
    <row r="10" spans="1:25" ht="34.5" customHeight="1">
      <c r="A10" s="30"/>
      <c r="B10" s="31"/>
      <c r="C10" s="32"/>
      <c r="D10" s="68" t="s">
        <v>75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33"/>
      <c r="U10" s="30"/>
      <c r="V10" s="61">
        <f>AVERAGE(Кроссворд!$AC$9,Тест!AC15)</f>
        <v>2</v>
      </c>
      <c r="W10" s="62"/>
      <c r="X10" s="63"/>
      <c r="Y10" s="30"/>
    </row>
    <row r="11" spans="1:25" ht="41.25" customHeight="1" thickBot="1">
      <c r="A11" s="30"/>
      <c r="B11" s="31"/>
      <c r="C11" s="32"/>
      <c r="D11" s="38" t="s">
        <v>76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3"/>
      <c r="U11" s="30"/>
      <c r="V11" s="64"/>
      <c r="W11" s="65"/>
      <c r="X11" s="66"/>
      <c r="Y11" s="30"/>
    </row>
    <row r="12" spans="1:25" ht="30" customHeight="1">
      <c r="A12" s="30"/>
      <c r="B12" s="31"/>
      <c r="C12" s="32"/>
      <c r="D12" s="38" t="s">
        <v>77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3"/>
      <c r="U12" s="30"/>
      <c r="V12" s="30"/>
      <c r="W12" s="30"/>
      <c r="X12" s="30"/>
      <c r="Y12" s="30"/>
    </row>
    <row r="13" spans="1:25" ht="17.25" customHeight="1" thickBot="1">
      <c r="A13" s="30"/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7"/>
      <c r="U13" s="30"/>
      <c r="V13" s="30"/>
      <c r="W13" s="30"/>
      <c r="X13" s="30"/>
      <c r="Y13" s="30"/>
    </row>
    <row r="14" spans="1:25" ht="14.25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 ht="14.2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.25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</sheetData>
  <mergeCells count="12">
    <mergeCell ref="V2:X5"/>
    <mergeCell ref="V8:X8"/>
    <mergeCell ref="V10:X11"/>
    <mergeCell ref="F7:P7"/>
    <mergeCell ref="D10:S10"/>
    <mergeCell ref="D11:S11"/>
    <mergeCell ref="D12:S12"/>
    <mergeCell ref="D9:S9"/>
    <mergeCell ref="B2:T3"/>
    <mergeCell ref="I4:M4"/>
    <mergeCell ref="C5:S5"/>
    <mergeCell ref="F6:P6"/>
  </mergeCells>
  <hyperlinks>
    <hyperlink ref="F6:P6" location="Кроссворд!A1" display="1. Кроссворд по теме &quot;Строение клетки&quot;. "/>
    <hyperlink ref="F7:P7" location="Тест!A1" display="2. Тест по биологии &quot;Строение клетки&quot;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M17"/>
  <sheetViews>
    <sheetView workbookViewId="0">
      <selection activeCell="H5" sqref="H5"/>
    </sheetView>
  </sheetViews>
  <sheetFormatPr defaultColWidth="5" defaultRowHeight="26.25" customHeight="1"/>
  <cols>
    <col min="1" max="20" width="5" style="5"/>
    <col min="21" max="21" width="6.42578125" style="5" customWidth="1"/>
    <col min="22" max="23" width="12.85546875" style="5" customWidth="1"/>
    <col min="24" max="24" width="5" style="5"/>
    <col min="25" max="28" width="7" style="5" customWidth="1"/>
    <col min="29" max="30" width="7.85546875" style="5" customWidth="1"/>
    <col min="31" max="16384" width="5" style="5"/>
  </cols>
  <sheetData>
    <row r="1" spans="1:39" ht="25.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39" ht="26.25" customHeight="1" thickBot="1">
      <c r="A2" s="25"/>
      <c r="B2" s="25"/>
      <c r="C2" s="25"/>
      <c r="D2" s="27" t="s">
        <v>2</v>
      </c>
      <c r="E2" s="25"/>
      <c r="F2" s="25"/>
      <c r="G2" s="25"/>
      <c r="H2" s="25"/>
      <c r="I2" s="25"/>
      <c r="J2" s="2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ht="26.25" customHeight="1" thickTop="1" thickBot="1">
      <c r="A3" s="25"/>
      <c r="B3" s="27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8" t="s">
        <v>0</v>
      </c>
      <c r="M3" s="29"/>
      <c r="N3" s="29"/>
      <c r="O3" s="29"/>
      <c r="P3" s="29"/>
      <c r="Q3" s="29"/>
      <c r="R3" s="25"/>
      <c r="S3" s="25"/>
      <c r="T3" s="25"/>
      <c r="U3" s="25"/>
      <c r="V3" s="18" t="s">
        <v>10</v>
      </c>
      <c r="W3" s="18" t="s">
        <v>9</v>
      </c>
      <c r="X3" s="25"/>
      <c r="Y3" s="71" t="s">
        <v>11</v>
      </c>
      <c r="Z3" s="72"/>
      <c r="AA3" s="72"/>
      <c r="AB3" s="73"/>
      <c r="AC3" s="19">
        <v>8</v>
      </c>
      <c r="AD3" s="2">
        <v>1</v>
      </c>
      <c r="AE3" s="25"/>
      <c r="AF3" s="25"/>
      <c r="AG3" s="25"/>
      <c r="AH3" s="25"/>
      <c r="AI3" s="25"/>
      <c r="AJ3" s="25"/>
      <c r="AK3" s="25"/>
      <c r="AL3" s="25"/>
      <c r="AM3" s="25"/>
    </row>
    <row r="4" spans="1:39" ht="26.25" customHeight="1" thickTop="1" thickBot="1">
      <c r="A4" s="25"/>
      <c r="B4" s="25"/>
      <c r="C4" s="25"/>
      <c r="D4" s="29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7" t="s">
        <v>1</v>
      </c>
      <c r="W4" s="19" t="str">
        <f>IF(Лист3!B2="клеточныйцентр","Да","Нет")</f>
        <v>Нет</v>
      </c>
      <c r="X4" s="25"/>
      <c r="Y4" s="71" t="s">
        <v>12</v>
      </c>
      <c r="Z4" s="72"/>
      <c r="AA4" s="72"/>
      <c r="AB4" s="73"/>
      <c r="AC4" s="19">
        <f>COUNTBLANK(Лист3!B2:B9)</f>
        <v>8</v>
      </c>
      <c r="AD4" s="2">
        <f>AC4/AC3</f>
        <v>1</v>
      </c>
      <c r="AE4" s="25"/>
      <c r="AF4" s="25"/>
      <c r="AG4" s="25"/>
      <c r="AH4" s="25"/>
      <c r="AI4" s="25"/>
      <c r="AJ4" s="25"/>
      <c r="AK4" s="25"/>
      <c r="AL4" s="25"/>
      <c r="AM4" s="25"/>
    </row>
    <row r="5" spans="1:39" ht="26.25" customHeight="1" thickTop="1" thickBot="1">
      <c r="A5" s="25"/>
      <c r="B5" s="25"/>
      <c r="C5" s="25"/>
      <c r="D5" s="29"/>
      <c r="E5" s="25"/>
      <c r="F5" s="25"/>
      <c r="G5" s="27" t="s">
        <v>3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7" t="s">
        <v>2</v>
      </c>
      <c r="W5" s="19" t="str">
        <f>IF(Лист3!B3="лизосома","Да","Нет")</f>
        <v>Нет</v>
      </c>
      <c r="X5" s="25"/>
      <c r="Y5" s="71" t="s">
        <v>13</v>
      </c>
      <c r="Z5" s="72"/>
      <c r="AA5" s="72"/>
      <c r="AB5" s="73"/>
      <c r="AC5" s="19">
        <f>AC3-AC4</f>
        <v>0</v>
      </c>
      <c r="AD5" s="2">
        <f>AC5/AC3</f>
        <v>0</v>
      </c>
      <c r="AE5" s="25"/>
      <c r="AF5" s="25"/>
      <c r="AG5" s="25"/>
      <c r="AH5" s="25"/>
      <c r="AI5" s="25"/>
      <c r="AJ5" s="25"/>
      <c r="AK5" s="25"/>
      <c r="AL5" s="25"/>
      <c r="AM5" s="25"/>
    </row>
    <row r="6" spans="1:39" ht="26.25" customHeight="1" thickTop="1" thickBot="1">
      <c r="A6" s="25"/>
      <c r="B6" s="25"/>
      <c r="C6" s="25"/>
      <c r="D6" s="29"/>
      <c r="E6" s="25"/>
      <c r="F6" s="25"/>
      <c r="G6" s="29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7" t="s">
        <v>3</v>
      </c>
      <c r="W6" s="19" t="str">
        <f>IF(Лист3!B4="рибосома","Да","Нет")</f>
        <v>Нет</v>
      </c>
      <c r="X6" s="25"/>
      <c r="Y6" s="1"/>
      <c r="Z6" s="1"/>
      <c r="AA6" s="1"/>
      <c r="AB6" s="1"/>
      <c r="AC6" s="1"/>
      <c r="AD6" s="1"/>
      <c r="AE6" s="25"/>
      <c r="AF6" s="25"/>
      <c r="AG6" s="25"/>
      <c r="AH6" s="25"/>
      <c r="AI6" s="25"/>
      <c r="AJ6" s="25"/>
      <c r="AK6" s="25"/>
      <c r="AL6" s="25"/>
      <c r="AM6" s="25"/>
    </row>
    <row r="7" spans="1:39" ht="26.25" customHeight="1" thickTop="1" thickBot="1">
      <c r="A7" s="25"/>
      <c r="B7" s="25"/>
      <c r="C7" s="25"/>
      <c r="D7" s="29"/>
      <c r="E7" s="27" t="s">
        <v>4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5"/>
      <c r="Q7" s="25"/>
      <c r="R7" s="25"/>
      <c r="S7" s="25"/>
      <c r="T7" s="25"/>
      <c r="U7" s="25"/>
      <c r="V7" s="27" t="s">
        <v>4</v>
      </c>
      <c r="W7" s="19" t="str">
        <f>IF(Лист3!B5="цитоскелет","Да","Нет")</f>
        <v>Нет</v>
      </c>
      <c r="X7" s="25"/>
      <c r="Y7" s="69" t="s">
        <v>14</v>
      </c>
      <c r="Z7" s="69"/>
      <c r="AA7" s="69"/>
      <c r="AB7" s="69"/>
      <c r="AC7" s="70">
        <f>COUNTIF(W4:W11,"Да")</f>
        <v>0</v>
      </c>
      <c r="AD7" s="70"/>
      <c r="AE7" s="25"/>
      <c r="AF7" s="25"/>
      <c r="AG7" s="25"/>
      <c r="AH7" s="25"/>
      <c r="AI7" s="25"/>
      <c r="AJ7" s="25"/>
      <c r="AK7" s="25"/>
      <c r="AL7" s="25"/>
      <c r="AM7" s="25"/>
    </row>
    <row r="8" spans="1:39" ht="26.25" customHeight="1" thickTop="1" thickBot="1">
      <c r="A8" s="25"/>
      <c r="B8" s="25"/>
      <c r="C8" s="25"/>
      <c r="D8" s="29"/>
      <c r="E8" s="25"/>
      <c r="F8" s="25"/>
      <c r="G8" s="29"/>
      <c r="H8" s="25"/>
      <c r="I8" s="25"/>
      <c r="J8" s="25"/>
      <c r="K8" s="25"/>
      <c r="L8" s="25"/>
      <c r="M8" s="25"/>
      <c r="N8" s="27" t="s">
        <v>8</v>
      </c>
      <c r="O8" s="25"/>
      <c r="P8" s="25"/>
      <c r="Q8" s="25"/>
      <c r="R8" s="25"/>
      <c r="S8" s="25"/>
      <c r="T8" s="25"/>
      <c r="U8" s="25"/>
      <c r="V8" s="27" t="s">
        <v>5</v>
      </c>
      <c r="W8" s="19" t="str">
        <f>IF(Лист3!B6="митохондрия","Да","Нет")</f>
        <v>Нет</v>
      </c>
      <c r="X8" s="25"/>
      <c r="Y8" s="69" t="s">
        <v>15</v>
      </c>
      <c r="Z8" s="69"/>
      <c r="AA8" s="69"/>
      <c r="AB8" s="69"/>
      <c r="AC8" s="70">
        <f>COUNTIF(W4:W11,"Нет")</f>
        <v>8</v>
      </c>
      <c r="AD8" s="70"/>
      <c r="AE8" s="25"/>
      <c r="AF8" s="25"/>
      <c r="AG8" s="25"/>
      <c r="AH8" s="25"/>
      <c r="AI8" s="25"/>
      <c r="AJ8" s="25"/>
      <c r="AK8" s="25"/>
      <c r="AL8" s="25"/>
      <c r="AM8" s="25"/>
    </row>
    <row r="9" spans="1:39" ht="26.25" customHeight="1" thickTop="1" thickBot="1">
      <c r="A9" s="25"/>
      <c r="B9" s="25"/>
      <c r="C9" s="27" t="s">
        <v>5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5"/>
      <c r="P9" s="25"/>
      <c r="Q9" s="25"/>
      <c r="R9" s="25"/>
      <c r="S9" s="25"/>
      <c r="T9" s="25"/>
      <c r="U9" s="25"/>
      <c r="V9" s="27" t="s">
        <v>6</v>
      </c>
      <c r="W9" s="19" t="str">
        <f>IF(Лист3!B7="хлоропласт","Да","Нет")</f>
        <v>Нет</v>
      </c>
      <c r="X9" s="25"/>
      <c r="Y9" s="69" t="s">
        <v>16</v>
      </c>
      <c r="Z9" s="69"/>
      <c r="AA9" s="69"/>
      <c r="AB9" s="69"/>
      <c r="AC9" s="80" t="str">
        <f>IF(AC4=8,"",IF(AC7=8,5,IF(OR(AC7=6,AC7=7),4,IF(OR(AC7=4,AC7=5),3,2))))</f>
        <v/>
      </c>
      <c r="AD9" s="80"/>
      <c r="AE9" s="25"/>
      <c r="AF9" s="25"/>
      <c r="AG9" s="25"/>
      <c r="AH9" s="25"/>
      <c r="AI9" s="25"/>
      <c r="AJ9" s="25"/>
      <c r="AK9" s="25"/>
      <c r="AL9" s="25"/>
      <c r="AM9" s="25"/>
    </row>
    <row r="10" spans="1:39" ht="26.25" customHeight="1" thickTop="1" thickBot="1">
      <c r="A10" s="25"/>
      <c r="B10" s="25"/>
      <c r="C10" s="25"/>
      <c r="D10" s="29"/>
      <c r="E10" s="25"/>
      <c r="F10" s="25"/>
      <c r="G10" s="29"/>
      <c r="H10" s="25"/>
      <c r="I10" s="25"/>
      <c r="J10" s="25"/>
      <c r="K10" s="25"/>
      <c r="L10" s="25"/>
      <c r="M10" s="25"/>
      <c r="N10" s="29"/>
      <c r="O10" s="25"/>
      <c r="P10" s="25"/>
      <c r="Q10" s="25"/>
      <c r="R10" s="25"/>
      <c r="S10" s="25"/>
      <c r="T10" s="25"/>
      <c r="U10" s="25"/>
      <c r="V10" s="27" t="s">
        <v>7</v>
      </c>
      <c r="W10" s="19" t="str">
        <f>IF(Лист3!B8="вакуоль","Да","Нет")</f>
        <v>Нет</v>
      </c>
      <c r="X10" s="25"/>
      <c r="Y10" s="69"/>
      <c r="Z10" s="69"/>
      <c r="AA10" s="69"/>
      <c r="AB10" s="69"/>
      <c r="AC10" s="80"/>
      <c r="AD10" s="80"/>
      <c r="AE10" s="25"/>
      <c r="AF10" s="25"/>
      <c r="AG10" s="25"/>
      <c r="AH10" s="25"/>
      <c r="AI10" s="25"/>
      <c r="AJ10" s="25"/>
      <c r="AK10" s="25"/>
      <c r="AL10" s="25"/>
      <c r="AM10" s="25"/>
    </row>
    <row r="11" spans="1:39" ht="26.25" customHeight="1" thickTop="1" thickBot="1">
      <c r="A11" s="25"/>
      <c r="B11" s="25"/>
      <c r="C11" s="25"/>
      <c r="D11" s="25"/>
      <c r="E11" s="25"/>
      <c r="F11" s="25"/>
      <c r="G11" s="29"/>
      <c r="H11" s="25"/>
      <c r="I11" s="25"/>
      <c r="J11" s="27" t="s">
        <v>6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5"/>
      <c r="V11" s="27" t="s">
        <v>8</v>
      </c>
      <c r="W11" s="19" t="str">
        <f>IF(Лист3!B9="ядро","Да","Нет")</f>
        <v>Нет</v>
      </c>
      <c r="X11" s="25"/>
      <c r="Y11" s="81" t="s">
        <v>17</v>
      </c>
      <c r="Z11" s="82"/>
      <c r="AA11" s="82"/>
      <c r="AB11" s="82"/>
      <c r="AC11" s="82"/>
      <c r="AD11" s="83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1:39" ht="26.25" customHeight="1" thickBot="1">
      <c r="A12" s="25"/>
      <c r="B12" s="25"/>
      <c r="C12" s="25"/>
      <c r="D12" s="25"/>
      <c r="E12" s="25"/>
      <c r="F12" s="25"/>
      <c r="G12" s="29"/>
      <c r="H12" s="25"/>
      <c r="I12" s="25"/>
      <c r="J12" s="25"/>
      <c r="K12" s="25"/>
      <c r="L12" s="25"/>
      <c r="M12" s="25"/>
      <c r="N12" s="29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84" t="s">
        <v>18</v>
      </c>
      <c r="Z12" s="85"/>
      <c r="AA12" s="85"/>
      <c r="AB12" s="85"/>
      <c r="AC12" s="85"/>
      <c r="AD12" s="86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1:39" ht="26.25" customHeight="1" thickBot="1">
      <c r="A13" s="25"/>
      <c r="B13" s="25"/>
      <c r="C13" s="25"/>
      <c r="D13" s="25"/>
      <c r="E13" s="27" t="s">
        <v>7</v>
      </c>
      <c r="F13" s="29"/>
      <c r="G13" s="29"/>
      <c r="H13" s="29"/>
      <c r="I13" s="29"/>
      <c r="J13" s="29"/>
      <c r="K13" s="29"/>
      <c r="L13" s="29"/>
      <c r="M13" s="25"/>
      <c r="N13" s="25"/>
      <c r="O13" s="25"/>
      <c r="P13" s="25"/>
      <c r="Q13" s="77" t="s">
        <v>22</v>
      </c>
      <c r="R13" s="78"/>
      <c r="S13" s="78"/>
      <c r="T13" s="78"/>
      <c r="U13" s="78"/>
      <c r="V13" s="79"/>
      <c r="W13" s="25"/>
      <c r="X13" s="25"/>
      <c r="Y13" s="84" t="s">
        <v>19</v>
      </c>
      <c r="Z13" s="85"/>
      <c r="AA13" s="85"/>
      <c r="AB13" s="85"/>
      <c r="AC13" s="85"/>
      <c r="AD13" s="86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1:39" ht="26.2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4"/>
      <c r="W14" s="25"/>
      <c r="X14" s="25"/>
      <c r="Y14" s="84" t="s">
        <v>20</v>
      </c>
      <c r="Z14" s="85"/>
      <c r="AA14" s="85"/>
      <c r="AB14" s="85"/>
      <c r="AC14" s="85"/>
      <c r="AD14" s="86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1:39" ht="26.25" customHeight="1" thickBo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74" t="s">
        <v>21</v>
      </c>
      <c r="Z15" s="75"/>
      <c r="AA15" s="75"/>
      <c r="AB15" s="75"/>
      <c r="AC15" s="75"/>
      <c r="AD15" s="76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1:39" ht="26.25" customHeight="1" thickTop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1:39" ht="26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</sheetData>
  <sheetProtection password="CF7A" sheet="1" objects="1" scenarios="1"/>
  <mergeCells count="15">
    <mergeCell ref="Y15:AD15"/>
    <mergeCell ref="Q13:V13"/>
    <mergeCell ref="Y9:AB10"/>
    <mergeCell ref="AC9:AD10"/>
    <mergeCell ref="Y11:AD11"/>
    <mergeCell ref="Y12:AD12"/>
    <mergeCell ref="Y13:AD13"/>
    <mergeCell ref="Y14:AD14"/>
    <mergeCell ref="Y8:AB8"/>
    <mergeCell ref="AC8:AD8"/>
    <mergeCell ref="Y3:AB3"/>
    <mergeCell ref="Y4:AB4"/>
    <mergeCell ref="Y5:AB5"/>
    <mergeCell ref="Y7:AB7"/>
    <mergeCell ref="AC7:AD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18"/>
  <sheetViews>
    <sheetView zoomScale="90" zoomScaleNormal="90" workbookViewId="0">
      <selection activeCell="X2" sqref="X2:AD9"/>
    </sheetView>
  </sheetViews>
  <sheetFormatPr defaultColWidth="8.5703125" defaultRowHeight="45" customHeight="1"/>
  <cols>
    <col min="1" max="1" width="3.28515625" style="5" customWidth="1"/>
    <col min="2" max="2" width="1.5703125" style="5" customWidth="1"/>
    <col min="3" max="3" width="13.42578125" style="5" customWidth="1"/>
    <col min="4" max="4" width="6.85546875" style="5" customWidth="1"/>
    <col min="5" max="7" width="6.42578125" style="5" customWidth="1"/>
    <col min="8" max="9" width="6.85546875" style="5" customWidth="1"/>
    <col min="10" max="10" width="6.5703125" style="5" customWidth="1"/>
    <col min="11" max="11" width="5.42578125" style="5" customWidth="1"/>
    <col min="12" max="12" width="3.7109375" style="5" customWidth="1"/>
    <col min="13" max="13" width="12.7109375" style="5" customWidth="1"/>
    <col min="14" max="15" width="10.28515625" style="5" customWidth="1"/>
    <col min="16" max="18" width="5.140625" style="5" customWidth="1"/>
    <col min="19" max="19" width="6.5703125" style="5" customWidth="1"/>
    <col min="20" max="20" width="13.5703125" style="5" customWidth="1"/>
    <col min="21" max="21" width="2.7109375" style="5" customWidth="1"/>
    <col min="22" max="22" width="1.5703125" style="5" customWidth="1"/>
    <col min="23" max="23" width="0.85546875" style="5" hidden="1" customWidth="1"/>
    <col min="24" max="28" width="8.5703125" style="5"/>
    <col min="29" max="29" width="10.140625" style="5" customWidth="1"/>
    <col min="30" max="30" width="9.140625" style="5" customWidth="1"/>
    <col min="31" max="16384" width="8.5703125" style="5"/>
  </cols>
  <sheetData>
    <row r="1" spans="1:40" ht="28.5" customHeight="1">
      <c r="A1" s="6"/>
      <c r="B1" s="6"/>
      <c r="C1" s="94" t="s">
        <v>34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6"/>
      <c r="V1" s="6"/>
      <c r="X1" s="106" t="s">
        <v>33</v>
      </c>
      <c r="Y1" s="107"/>
      <c r="Z1" s="107"/>
      <c r="AA1" s="107"/>
      <c r="AB1" s="107"/>
      <c r="AC1" s="107"/>
      <c r="AD1" s="107"/>
      <c r="AG1" s="23"/>
      <c r="AH1" s="23"/>
      <c r="AI1" s="23"/>
      <c r="AJ1" s="23"/>
      <c r="AK1" s="23"/>
      <c r="AL1" s="23"/>
      <c r="AM1" s="23"/>
      <c r="AN1" s="23"/>
    </row>
    <row r="2" spans="1:40" ht="9" customHeight="1" thickBot="1">
      <c r="A2" s="6"/>
      <c r="B2" s="8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8"/>
      <c r="V2" s="6"/>
      <c r="X2" s="108" t="s">
        <v>42</v>
      </c>
      <c r="Y2" s="109"/>
      <c r="Z2" s="109"/>
      <c r="AA2" s="109"/>
      <c r="AB2" s="109"/>
      <c r="AC2" s="109"/>
      <c r="AD2" s="109"/>
      <c r="AG2" s="23"/>
      <c r="AH2" s="23"/>
      <c r="AI2" s="23"/>
      <c r="AJ2" s="24"/>
      <c r="AK2" s="23"/>
      <c r="AL2" s="23"/>
      <c r="AM2" s="23"/>
      <c r="AN2" s="23"/>
    </row>
    <row r="3" spans="1:40" ht="45" customHeight="1" thickTop="1" thickBot="1">
      <c r="A3" s="6"/>
      <c r="B3" s="8"/>
      <c r="C3" s="20" t="s">
        <v>32</v>
      </c>
      <c r="D3" s="101" t="s">
        <v>35</v>
      </c>
      <c r="E3" s="102"/>
      <c r="F3" s="102"/>
      <c r="G3" s="102"/>
      <c r="H3" s="102"/>
      <c r="I3" s="102"/>
      <c r="J3" s="102"/>
      <c r="K3" s="102"/>
      <c r="L3" s="103"/>
      <c r="M3" s="20" t="s">
        <v>37</v>
      </c>
      <c r="N3" s="101" t="s">
        <v>46</v>
      </c>
      <c r="O3" s="102"/>
      <c r="P3" s="102"/>
      <c r="Q3" s="102"/>
      <c r="R3" s="102"/>
      <c r="S3" s="102"/>
      <c r="T3" s="103"/>
      <c r="U3" s="8"/>
      <c r="V3" s="6"/>
      <c r="W3" s="12"/>
      <c r="X3" s="108"/>
      <c r="Y3" s="109"/>
      <c r="Z3" s="109"/>
      <c r="AA3" s="109"/>
      <c r="AB3" s="109"/>
      <c r="AC3" s="109"/>
      <c r="AD3" s="109"/>
      <c r="AG3" s="23"/>
      <c r="AH3" s="23"/>
      <c r="AI3" s="23"/>
      <c r="AJ3" s="24"/>
      <c r="AK3" s="23"/>
      <c r="AL3" s="23"/>
      <c r="AM3" s="23"/>
      <c r="AN3" s="23"/>
    </row>
    <row r="4" spans="1:40" ht="25.5" customHeight="1" thickTop="1" thickBot="1">
      <c r="A4" s="6"/>
      <c r="B4" s="8"/>
      <c r="C4" s="14" t="s">
        <v>24</v>
      </c>
      <c r="D4" s="87" t="s">
        <v>23</v>
      </c>
      <c r="E4" s="88"/>
      <c r="F4" s="88"/>
      <c r="G4" s="88"/>
      <c r="H4" s="88"/>
      <c r="I4" s="88"/>
      <c r="J4" s="88"/>
      <c r="K4" s="88"/>
      <c r="L4" s="89"/>
      <c r="M4" s="14" t="s">
        <v>24</v>
      </c>
      <c r="N4" s="87" t="s">
        <v>23</v>
      </c>
      <c r="O4" s="88"/>
      <c r="P4" s="88"/>
      <c r="Q4" s="88"/>
      <c r="R4" s="88"/>
      <c r="S4" s="88"/>
      <c r="T4" s="89"/>
      <c r="U4" s="8"/>
      <c r="V4" s="6"/>
      <c r="X4" s="108"/>
      <c r="Y4" s="109"/>
      <c r="Z4" s="109"/>
      <c r="AA4" s="109"/>
      <c r="AB4" s="109"/>
      <c r="AC4" s="109"/>
      <c r="AD4" s="109"/>
      <c r="AG4" s="23"/>
      <c r="AH4" s="23"/>
      <c r="AI4" s="23"/>
      <c r="AJ4" s="23"/>
      <c r="AK4" s="23"/>
      <c r="AL4" s="23"/>
      <c r="AM4" s="23"/>
      <c r="AN4" s="23"/>
    </row>
    <row r="5" spans="1:40" ht="7.5" customHeight="1" thickTop="1" thickBot="1">
      <c r="A5" s="6"/>
      <c r="B5" s="8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8"/>
      <c r="V5" s="6"/>
      <c r="X5" s="108"/>
      <c r="Y5" s="109"/>
      <c r="Z5" s="109"/>
      <c r="AA5" s="109"/>
      <c r="AB5" s="109"/>
      <c r="AC5" s="109"/>
      <c r="AD5" s="109"/>
      <c r="AG5" s="24"/>
      <c r="AH5" s="23"/>
      <c r="AI5" s="23"/>
      <c r="AJ5" s="23"/>
      <c r="AK5" s="23"/>
      <c r="AL5" s="23"/>
      <c r="AM5" s="23"/>
      <c r="AN5" s="23"/>
    </row>
    <row r="6" spans="1:40" ht="39" customHeight="1" thickTop="1" thickBot="1">
      <c r="A6" s="6"/>
      <c r="B6" s="8"/>
      <c r="C6" s="21" t="s">
        <v>31</v>
      </c>
      <c r="D6" s="101" t="s">
        <v>36</v>
      </c>
      <c r="E6" s="102"/>
      <c r="F6" s="102"/>
      <c r="G6" s="102"/>
      <c r="H6" s="102"/>
      <c r="I6" s="102"/>
      <c r="J6" s="102"/>
      <c r="K6" s="102"/>
      <c r="L6" s="103"/>
      <c r="M6" s="20" t="s">
        <v>38</v>
      </c>
      <c r="N6" s="101" t="s">
        <v>47</v>
      </c>
      <c r="O6" s="102"/>
      <c r="P6" s="102"/>
      <c r="Q6" s="102"/>
      <c r="R6" s="102"/>
      <c r="S6" s="102"/>
      <c r="T6" s="103"/>
      <c r="U6" s="8"/>
      <c r="V6" s="6"/>
      <c r="X6" s="108"/>
      <c r="Y6" s="109"/>
      <c r="Z6" s="109"/>
      <c r="AA6" s="109"/>
      <c r="AB6" s="109"/>
      <c r="AC6" s="109"/>
      <c r="AD6" s="109"/>
      <c r="AG6" s="23"/>
      <c r="AH6" s="23"/>
      <c r="AI6" s="23"/>
      <c r="AJ6" s="23"/>
      <c r="AK6" s="23"/>
      <c r="AL6" s="23"/>
      <c r="AM6" s="23"/>
      <c r="AN6" s="23"/>
    </row>
    <row r="7" spans="1:40" ht="26.25" customHeight="1" thickTop="1" thickBot="1">
      <c r="A7" s="6"/>
      <c r="B7" s="8"/>
      <c r="C7" s="16" t="s">
        <v>24</v>
      </c>
      <c r="D7" s="87" t="s">
        <v>23</v>
      </c>
      <c r="E7" s="88"/>
      <c r="F7" s="88"/>
      <c r="G7" s="88"/>
      <c r="H7" s="88"/>
      <c r="I7" s="88"/>
      <c r="J7" s="88"/>
      <c r="K7" s="88"/>
      <c r="L7" s="88"/>
      <c r="M7" s="14" t="s">
        <v>24</v>
      </c>
      <c r="N7" s="88" t="s">
        <v>23</v>
      </c>
      <c r="O7" s="88"/>
      <c r="P7" s="88"/>
      <c r="Q7" s="88"/>
      <c r="R7" s="88"/>
      <c r="S7" s="88"/>
      <c r="T7" s="89"/>
      <c r="U7" s="8"/>
      <c r="V7" s="6"/>
      <c r="X7" s="108"/>
      <c r="Y7" s="109"/>
      <c r="Z7" s="109"/>
      <c r="AA7" s="109"/>
      <c r="AB7" s="109"/>
      <c r="AC7" s="109"/>
      <c r="AD7" s="109"/>
      <c r="AG7" s="23"/>
      <c r="AH7" s="23"/>
      <c r="AI7" s="23"/>
      <c r="AJ7" s="23"/>
      <c r="AK7" s="23"/>
      <c r="AL7" s="23"/>
      <c r="AM7" s="23"/>
      <c r="AN7" s="23"/>
    </row>
    <row r="8" spans="1:40" ht="7.5" customHeight="1" thickTop="1" thickBot="1">
      <c r="A8" s="6"/>
      <c r="B8" s="8"/>
      <c r="C8" s="17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8"/>
      <c r="V8" s="6"/>
      <c r="X8" s="108"/>
      <c r="Y8" s="109"/>
      <c r="Z8" s="109"/>
      <c r="AA8" s="109"/>
      <c r="AB8" s="109"/>
      <c r="AC8" s="109"/>
      <c r="AD8" s="109"/>
      <c r="AG8" s="23"/>
      <c r="AH8" s="23"/>
      <c r="AI8" s="23"/>
      <c r="AJ8" s="23"/>
      <c r="AK8" s="23"/>
      <c r="AL8" s="23"/>
      <c r="AM8" s="23"/>
      <c r="AN8" s="23"/>
    </row>
    <row r="9" spans="1:40" ht="39.75" customHeight="1" thickTop="1" thickBot="1">
      <c r="A9" s="6"/>
      <c r="B9" s="8"/>
      <c r="C9" s="22" t="s">
        <v>30</v>
      </c>
      <c r="D9" s="90" t="s">
        <v>43</v>
      </c>
      <c r="E9" s="91"/>
      <c r="F9" s="91"/>
      <c r="G9" s="91"/>
      <c r="H9" s="91"/>
      <c r="I9" s="91"/>
      <c r="J9" s="91"/>
      <c r="K9" s="91"/>
      <c r="L9" s="91"/>
      <c r="M9" s="20" t="s">
        <v>39</v>
      </c>
      <c r="N9" s="91" t="s">
        <v>48</v>
      </c>
      <c r="O9" s="91"/>
      <c r="P9" s="91"/>
      <c r="Q9" s="91"/>
      <c r="R9" s="91"/>
      <c r="S9" s="91"/>
      <c r="T9" s="104"/>
      <c r="U9" s="8"/>
      <c r="V9" s="6"/>
      <c r="X9" s="108"/>
      <c r="Y9" s="109"/>
      <c r="Z9" s="109"/>
      <c r="AA9" s="109"/>
      <c r="AB9" s="109"/>
      <c r="AC9" s="109"/>
      <c r="AD9" s="109"/>
      <c r="AG9" s="23"/>
      <c r="AH9" s="23"/>
      <c r="AI9" s="23"/>
      <c r="AJ9" s="23"/>
      <c r="AK9" s="23"/>
      <c r="AL9" s="23"/>
      <c r="AM9" s="23"/>
      <c r="AN9" s="23"/>
    </row>
    <row r="10" spans="1:40" ht="26.25" customHeight="1" thickTop="1" thickBot="1">
      <c r="A10" s="6"/>
      <c r="B10" s="8"/>
      <c r="C10" s="16" t="s">
        <v>24</v>
      </c>
      <c r="D10" s="87" t="s">
        <v>23</v>
      </c>
      <c r="E10" s="88"/>
      <c r="F10" s="88"/>
      <c r="G10" s="88"/>
      <c r="H10" s="88"/>
      <c r="I10" s="88"/>
      <c r="J10" s="88"/>
      <c r="K10" s="88"/>
      <c r="L10" s="89"/>
      <c r="M10" s="14" t="s">
        <v>24</v>
      </c>
      <c r="N10" s="87" t="s">
        <v>23</v>
      </c>
      <c r="O10" s="88"/>
      <c r="P10" s="88"/>
      <c r="Q10" s="88"/>
      <c r="R10" s="88"/>
      <c r="S10" s="88"/>
      <c r="T10" s="89"/>
      <c r="U10" s="8"/>
      <c r="V10" s="6"/>
      <c r="X10" s="106" t="s">
        <v>29</v>
      </c>
      <c r="Y10" s="107"/>
      <c r="Z10" s="107"/>
      <c r="AA10" s="107"/>
      <c r="AB10" s="107"/>
      <c r="AC10" s="107"/>
      <c r="AD10" s="107"/>
    </row>
    <row r="11" spans="1:40" ht="8.25" customHeight="1" thickTop="1" thickBot="1">
      <c r="A11" s="6"/>
      <c r="B11" s="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8"/>
      <c r="V11" s="6"/>
      <c r="X11" s="11"/>
      <c r="Y11" s="10"/>
      <c r="Z11" s="10"/>
      <c r="AA11" s="10"/>
      <c r="AB11" s="10"/>
      <c r="AC11" s="10"/>
      <c r="AD11" s="10"/>
    </row>
    <row r="12" spans="1:40" ht="51" customHeight="1" thickTop="1" thickBot="1">
      <c r="A12" s="6"/>
      <c r="B12" s="8"/>
      <c r="C12" s="22" t="s">
        <v>28</v>
      </c>
      <c r="D12" s="101" t="s">
        <v>44</v>
      </c>
      <c r="E12" s="102"/>
      <c r="F12" s="102"/>
      <c r="G12" s="102"/>
      <c r="H12" s="102"/>
      <c r="I12" s="102"/>
      <c r="J12" s="102"/>
      <c r="K12" s="102"/>
      <c r="L12" s="103"/>
      <c r="M12" s="20" t="s">
        <v>40</v>
      </c>
      <c r="N12" s="101" t="s">
        <v>49</v>
      </c>
      <c r="O12" s="102"/>
      <c r="P12" s="102"/>
      <c r="Q12" s="102"/>
      <c r="R12" s="102"/>
      <c r="S12" s="102"/>
      <c r="T12" s="103"/>
      <c r="U12" s="8"/>
      <c r="V12" s="6"/>
      <c r="X12" s="111" t="s">
        <v>27</v>
      </c>
      <c r="Y12" s="112"/>
      <c r="Z12" s="112"/>
      <c r="AA12" s="112"/>
      <c r="AB12" s="112"/>
      <c r="AC12" s="110">
        <f>SUM(Лист3!C2:C11)</f>
        <v>0</v>
      </c>
      <c r="AD12" s="110"/>
    </row>
    <row r="13" spans="1:40" ht="25.5" customHeight="1" thickTop="1" thickBot="1">
      <c r="A13" s="6"/>
      <c r="B13" s="8"/>
      <c r="C13" s="16" t="s">
        <v>24</v>
      </c>
      <c r="D13" s="87" t="s">
        <v>23</v>
      </c>
      <c r="E13" s="88"/>
      <c r="F13" s="88"/>
      <c r="G13" s="88"/>
      <c r="H13" s="88"/>
      <c r="I13" s="88"/>
      <c r="J13" s="88"/>
      <c r="K13" s="88"/>
      <c r="L13" s="88"/>
      <c r="M13" s="14" t="s">
        <v>24</v>
      </c>
      <c r="N13" s="87" t="s">
        <v>23</v>
      </c>
      <c r="O13" s="88"/>
      <c r="P13" s="88"/>
      <c r="Q13" s="88"/>
      <c r="R13" s="88"/>
      <c r="S13" s="88"/>
      <c r="T13" s="89"/>
      <c r="U13" s="8"/>
      <c r="V13" s="6"/>
      <c r="X13" s="111"/>
      <c r="Y13" s="112"/>
      <c r="Z13" s="112"/>
      <c r="AA13" s="112"/>
      <c r="AB13" s="112"/>
      <c r="AC13" s="110"/>
      <c r="AD13" s="110"/>
    </row>
    <row r="14" spans="1:40" ht="7.5" customHeight="1" thickTop="1" thickBot="1">
      <c r="A14" s="6"/>
      <c r="B14" s="8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8"/>
      <c r="V14" s="6"/>
      <c r="X14" s="113"/>
      <c r="Y14" s="114"/>
      <c r="Z14" s="114"/>
      <c r="AA14" s="114"/>
      <c r="AB14" s="114"/>
      <c r="AC14" s="110"/>
      <c r="AD14" s="110"/>
    </row>
    <row r="15" spans="1:40" ht="42" customHeight="1" thickTop="1" thickBot="1">
      <c r="A15" s="6"/>
      <c r="B15" s="8"/>
      <c r="C15" s="22" t="s">
        <v>26</v>
      </c>
      <c r="D15" s="90" t="s">
        <v>45</v>
      </c>
      <c r="E15" s="91"/>
      <c r="F15" s="91"/>
      <c r="G15" s="91"/>
      <c r="H15" s="91"/>
      <c r="I15" s="91"/>
      <c r="J15" s="91"/>
      <c r="K15" s="91"/>
      <c r="L15" s="91"/>
      <c r="M15" s="20" t="s">
        <v>41</v>
      </c>
      <c r="N15" s="92" t="s">
        <v>71</v>
      </c>
      <c r="O15" s="92"/>
      <c r="P15" s="92"/>
      <c r="Q15" s="92"/>
      <c r="R15" s="92"/>
      <c r="S15" s="92"/>
      <c r="T15" s="93"/>
      <c r="U15" s="8"/>
      <c r="V15" s="6"/>
      <c r="X15" s="95" t="s">
        <v>25</v>
      </c>
      <c r="Y15" s="96"/>
      <c r="Z15" s="96"/>
      <c r="AA15" s="96"/>
      <c r="AB15" s="96"/>
      <c r="AC15" s="105">
        <f>IF(AC12&gt;=9,5,IF(AC12&gt;=7,4,IF(AC12&gt;=5,3,IF(AC12&lt;=4,2,""))))</f>
        <v>2</v>
      </c>
      <c r="AD15" s="105"/>
    </row>
    <row r="16" spans="1:40" ht="31.5" customHeight="1" thickTop="1" thickBot="1">
      <c r="A16" s="6"/>
      <c r="B16" s="8"/>
      <c r="C16" s="16" t="s">
        <v>24</v>
      </c>
      <c r="D16" s="87" t="s">
        <v>23</v>
      </c>
      <c r="E16" s="88"/>
      <c r="F16" s="88"/>
      <c r="G16" s="88"/>
      <c r="H16" s="88"/>
      <c r="I16" s="88"/>
      <c r="J16" s="88"/>
      <c r="K16" s="88"/>
      <c r="L16" s="88"/>
      <c r="M16" s="14" t="s">
        <v>24</v>
      </c>
      <c r="N16" s="87" t="s">
        <v>23</v>
      </c>
      <c r="O16" s="88"/>
      <c r="P16" s="88"/>
      <c r="Q16" s="88"/>
      <c r="R16" s="88"/>
      <c r="S16" s="88"/>
      <c r="T16" s="89"/>
      <c r="U16" s="8"/>
      <c r="V16" s="6"/>
      <c r="X16" s="97"/>
      <c r="Y16" s="98"/>
      <c r="Z16" s="98"/>
      <c r="AA16" s="98"/>
      <c r="AB16" s="98"/>
      <c r="AC16" s="105"/>
      <c r="AD16" s="105"/>
    </row>
    <row r="17" spans="1:30" ht="6.75" customHeight="1" thickTop="1" thickBot="1">
      <c r="A17" s="6"/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8"/>
      <c r="V17" s="6"/>
      <c r="X17" s="99"/>
      <c r="Y17" s="100"/>
      <c r="Z17" s="100"/>
      <c r="AA17" s="100"/>
      <c r="AB17" s="100"/>
      <c r="AC17" s="105"/>
      <c r="AD17" s="105"/>
    </row>
    <row r="18" spans="1:30" ht="35.25" customHeight="1" thickTop="1">
      <c r="A18" s="6"/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6"/>
      <c r="V18" s="6"/>
    </row>
  </sheetData>
  <sheetProtection password="CF7A" sheet="1" objects="1" scenarios="1"/>
  <dataConsolidate/>
  <mergeCells count="28">
    <mergeCell ref="AC15:AD17"/>
    <mergeCell ref="X1:AD1"/>
    <mergeCell ref="X2:AD9"/>
    <mergeCell ref="X10:AD10"/>
    <mergeCell ref="AC12:AD14"/>
    <mergeCell ref="X12:AB14"/>
    <mergeCell ref="D7:L7"/>
    <mergeCell ref="N7:T7"/>
    <mergeCell ref="D9:L9"/>
    <mergeCell ref="C1:T1"/>
    <mergeCell ref="X15:AB17"/>
    <mergeCell ref="D3:L3"/>
    <mergeCell ref="D4:L4"/>
    <mergeCell ref="N3:T3"/>
    <mergeCell ref="D6:L6"/>
    <mergeCell ref="N6:T6"/>
    <mergeCell ref="N4:T4"/>
    <mergeCell ref="N9:T9"/>
    <mergeCell ref="D10:L10"/>
    <mergeCell ref="N10:T10"/>
    <mergeCell ref="D12:L12"/>
    <mergeCell ref="N12:T12"/>
    <mergeCell ref="D16:L16"/>
    <mergeCell ref="N16:T16"/>
    <mergeCell ref="D13:L13"/>
    <mergeCell ref="N13:T13"/>
    <mergeCell ref="D15:L15"/>
    <mergeCell ref="N15:T15"/>
  </mergeCells>
  <dataValidations count="10">
    <dataValidation type="list" allowBlank="1" showInputMessage="1" showErrorMessage="1" sqref="D4:L4">
      <formula1>Задание1</formula1>
    </dataValidation>
    <dataValidation type="list" allowBlank="1" showInputMessage="1" showErrorMessage="1" sqref="D7:L7">
      <formula1>Задание2</formula1>
    </dataValidation>
    <dataValidation type="list" allowBlank="1" showInputMessage="1" showErrorMessage="1" sqref="D10:L10">
      <formula1>Задание3</formula1>
    </dataValidation>
    <dataValidation type="list" allowBlank="1" showInputMessage="1" showErrorMessage="1" sqref="D13:L13">
      <formula1>Задание4</formula1>
    </dataValidation>
    <dataValidation type="list" allowBlank="1" showInputMessage="1" showErrorMessage="1" sqref="D16:L16">
      <formula1>Задание5</formula1>
    </dataValidation>
    <dataValidation type="list" allowBlank="1" showInputMessage="1" showErrorMessage="1" sqref="N4:T4">
      <formula1>Задание6</formula1>
    </dataValidation>
    <dataValidation type="list" allowBlank="1" showInputMessage="1" showErrorMessage="1" sqref="N7:T7">
      <formula1>Задание7</formula1>
    </dataValidation>
    <dataValidation type="list" allowBlank="1" showInputMessage="1" showErrorMessage="1" sqref="N10:T10">
      <formula1>Задание8</formula1>
    </dataValidation>
    <dataValidation type="list" allowBlank="1" showInputMessage="1" showErrorMessage="1" sqref="N13:T13">
      <formula1>Задание9</formula1>
    </dataValidation>
    <dataValidation type="list" allowBlank="1" showInputMessage="1" showErrorMessage="1" sqref="N16:T16">
      <formula1>Задание10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D6" sqref="D6"/>
    </sheetView>
  </sheetViews>
  <sheetFormatPr defaultRowHeight="15"/>
  <cols>
    <col min="1" max="1" width="5.28515625" customWidth="1"/>
    <col min="2" max="2" width="19" customWidth="1"/>
    <col min="3" max="3" width="16.85546875" customWidth="1"/>
    <col min="4" max="6" width="36.5703125" bestFit="1" customWidth="1"/>
    <col min="7" max="11" width="18.5703125" bestFit="1" customWidth="1"/>
    <col min="12" max="12" width="36.5703125" bestFit="1" customWidth="1"/>
    <col min="13" max="13" width="18.5703125" bestFit="1" customWidth="1"/>
  </cols>
  <sheetData>
    <row r="1" spans="1:13">
      <c r="B1" s="3" t="s">
        <v>72</v>
      </c>
      <c r="C1" t="s">
        <v>73</v>
      </c>
      <c r="D1" t="s">
        <v>50</v>
      </c>
      <c r="E1" t="s">
        <v>51</v>
      </c>
      <c r="F1" t="s">
        <v>52</v>
      </c>
      <c r="G1" t="s">
        <v>53</v>
      </c>
      <c r="H1" t="s">
        <v>54</v>
      </c>
      <c r="I1" t="s">
        <v>55</v>
      </c>
      <c r="J1" t="s">
        <v>59</v>
      </c>
      <c r="K1" t="s">
        <v>56</v>
      </c>
      <c r="L1" t="s">
        <v>57</v>
      </c>
      <c r="M1" t="s">
        <v>58</v>
      </c>
    </row>
    <row r="2" spans="1:13">
      <c r="A2">
        <v>1</v>
      </c>
      <c r="B2" t="str">
        <f>CONCATENATE(Кроссворд!C3,Кроссворд!D3,Кроссворд!E3,Кроссворд!F3,Кроссворд!G3,Кроссворд!H3,Кроссворд!I3,Кроссворд!J3,Кроссворд!K3,,Кроссворд!M3,Кроссворд!N3,Кроссворд!O3,Кроссворд!P3,Кроссворд!Q3)</f>
        <v/>
      </c>
      <c r="C2">
        <f>IF(Тест!D4="Комплекс Гольджи",1,0)</f>
        <v>0</v>
      </c>
      <c r="D2" t="s">
        <v>23</v>
      </c>
      <c r="E2" t="s">
        <v>23</v>
      </c>
      <c r="F2" t="s">
        <v>23</v>
      </c>
      <c r="G2" t="s">
        <v>23</v>
      </c>
      <c r="H2" t="s">
        <v>23</v>
      </c>
      <c r="I2" t="s">
        <v>23</v>
      </c>
      <c r="J2" t="s">
        <v>23</v>
      </c>
      <c r="K2" t="s">
        <v>23</v>
      </c>
      <c r="L2" t="s">
        <v>23</v>
      </c>
      <c r="M2" t="s">
        <v>23</v>
      </c>
    </row>
    <row r="3" spans="1:13">
      <c r="A3">
        <v>2</v>
      </c>
      <c r="B3" t="str">
        <f>CONCATENATE(Кроссворд!D3,Кроссворд!D4,Кроссворд!D5,Кроссворд!D6,Кроссворд!D7,Кроссворд!D8,Кроссворд!D9,Кроссворд!D10)</f>
        <v/>
      </c>
      <c r="C3">
        <f>IF(Тест!D7="Хлоропласты",1,0)</f>
        <v>0</v>
      </c>
      <c r="D3" t="s">
        <v>61</v>
      </c>
      <c r="E3" t="s">
        <v>61</v>
      </c>
      <c r="F3" t="s">
        <v>61</v>
      </c>
      <c r="G3" t="s">
        <v>61</v>
      </c>
      <c r="H3" t="s">
        <v>61</v>
      </c>
      <c r="I3" t="s">
        <v>61</v>
      </c>
      <c r="J3" t="s">
        <v>61</v>
      </c>
      <c r="K3" t="s">
        <v>61</v>
      </c>
      <c r="L3" t="s">
        <v>61</v>
      </c>
      <c r="M3" t="s">
        <v>61</v>
      </c>
    </row>
    <row r="4" spans="1:13">
      <c r="A4">
        <v>3</v>
      </c>
      <c r="B4" t="str">
        <f>CONCATENATE(Кроссворд!G6,Кроссворд!G7,Кроссворд!G8,Кроссворд!G9,Кроссворд!G10,Кроссворд!G11,Кроссворд!G12,Кроссворд!G13)</f>
        <v/>
      </c>
      <c r="C4">
        <f>IF(Тест!D10="Миофибриллы из актинина и миозина",1,0)</f>
        <v>0</v>
      </c>
      <c r="D4" t="s">
        <v>62</v>
      </c>
      <c r="E4" t="s">
        <v>60</v>
      </c>
      <c r="F4" t="s">
        <v>62</v>
      </c>
      <c r="G4" t="s">
        <v>66</v>
      </c>
      <c r="H4" t="s">
        <v>62</v>
      </c>
      <c r="I4" t="s">
        <v>62</v>
      </c>
      <c r="J4" t="s">
        <v>65</v>
      </c>
      <c r="K4" t="s">
        <v>63</v>
      </c>
      <c r="L4" t="s">
        <v>66</v>
      </c>
      <c r="M4" t="s">
        <v>62</v>
      </c>
    </row>
    <row r="5" spans="1:13">
      <c r="A5">
        <v>4</v>
      </c>
      <c r="B5" t="str">
        <f>CONCATENATE(Кроссворд!F7,Кроссворд!G7,Кроссворд!H7,Кроссворд!I7,Кроссворд!J7,Кроссворд!K7,Кроссворд!L7,Кроссворд!M7,Кроссворд!N7,Кроссворд!O7)</f>
        <v/>
      </c>
      <c r="C5">
        <f>IF(Тест!D13="Комплекс Гольджи",1,0)</f>
        <v>0</v>
      </c>
      <c r="D5" t="s">
        <v>63</v>
      </c>
      <c r="E5" t="s">
        <v>63</v>
      </c>
      <c r="F5" t="s">
        <v>65</v>
      </c>
      <c r="G5" t="s">
        <v>69</v>
      </c>
      <c r="H5" t="s">
        <v>63</v>
      </c>
      <c r="I5" t="s">
        <v>63</v>
      </c>
      <c r="J5" t="s">
        <v>66</v>
      </c>
      <c r="K5" t="s">
        <v>62</v>
      </c>
      <c r="L5" t="s">
        <v>69</v>
      </c>
      <c r="M5" t="s">
        <v>63</v>
      </c>
    </row>
    <row r="6" spans="1:13">
      <c r="A6">
        <v>5</v>
      </c>
      <c r="B6" t="str">
        <f>CONCATENATE(Кроссворд!D9,Кроссворд!E9,Кроссворд!F9,Кроссворд!G9,Кроссворд!H9,Кроссворд!I9,Кроссворд!J9,Кроссворд!K9,Кроссворд!L9,Кроссворд!M9,Кроссворд!N9)</f>
        <v/>
      </c>
      <c r="C6">
        <f>IF(Тест!D16="Рибосомы",1,0)</f>
        <v>0</v>
      </c>
      <c r="D6" t="s">
        <v>64</v>
      </c>
      <c r="E6" t="s">
        <v>64</v>
      </c>
      <c r="F6" t="s">
        <v>66</v>
      </c>
      <c r="G6" t="s">
        <v>62</v>
      </c>
      <c r="H6" t="s">
        <v>60</v>
      </c>
      <c r="I6" t="s">
        <v>60</v>
      </c>
      <c r="J6" t="s">
        <v>60</v>
      </c>
      <c r="K6" t="s">
        <v>70</v>
      </c>
      <c r="L6" t="s">
        <v>67</v>
      </c>
      <c r="M6" t="s">
        <v>65</v>
      </c>
    </row>
    <row r="7" spans="1:13">
      <c r="A7">
        <v>6</v>
      </c>
      <c r="B7" t="str">
        <f>CONCATENATE(Кроссворд!K11,Кроссворд!L11,Кроссворд!M11,Кроссворд!N11,Кроссворд!O11,Кроссворд!P11,Кроссворд!Q11,Кроссворд!R11,Кроссворд!S11,Кроссворд!T11)</f>
        <v/>
      </c>
      <c r="C7">
        <f>IF(Тест!N4="Митохондрии",1,0)</f>
        <v>0</v>
      </c>
      <c r="D7" t="s">
        <v>60</v>
      </c>
      <c r="E7" t="s">
        <v>65</v>
      </c>
      <c r="F7" t="s">
        <v>67</v>
      </c>
    </row>
    <row r="8" spans="1:13">
      <c r="A8">
        <v>7</v>
      </c>
      <c r="B8" t="str">
        <f>CONCATENATE(Кроссворд!F13,Кроссворд!G13,Кроссворд!H13,Кроссворд!I13,Кроссворд!J13,Кроссворд!K13,Кроссворд!L13)</f>
        <v/>
      </c>
      <c r="C8">
        <f>IF(Тест!N7="Центриоли",1,0)</f>
        <v>0</v>
      </c>
      <c r="D8" t="s">
        <v>67</v>
      </c>
      <c r="E8" t="s">
        <v>66</v>
      </c>
      <c r="F8" t="s">
        <v>68</v>
      </c>
    </row>
    <row r="9" spans="1:13">
      <c r="A9">
        <v>8</v>
      </c>
      <c r="B9" t="str">
        <f>CONCATENATE(Кроссворд!N9,Кроссворд!N10,Кроссворд!N11,Кроссворд!N12)</f>
        <v/>
      </c>
      <c r="C9">
        <f>IF(Тест!N10="Клеточный центр",1,0)</f>
        <v>0</v>
      </c>
      <c r="D9" t="s">
        <v>69</v>
      </c>
      <c r="E9" t="s">
        <v>67</v>
      </c>
    </row>
    <row r="10" spans="1:13">
      <c r="C10">
        <f>IF(Тест!N13="Хлоропласты",1,0)</f>
        <v>0</v>
      </c>
      <c r="E10" t="s">
        <v>68</v>
      </c>
    </row>
    <row r="11" spans="1:13">
      <c r="C11">
        <f>IF(Тест!N16="Лизосомы",1,0)</f>
        <v>0</v>
      </c>
      <c r="E11" t="s">
        <v>69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Вступление-результат</vt:lpstr>
      <vt:lpstr>Кроссворд</vt:lpstr>
      <vt:lpstr>Тест</vt:lpstr>
      <vt:lpstr>Лист3</vt:lpstr>
      <vt:lpstr>Задание1</vt:lpstr>
      <vt:lpstr>Задание10</vt:lpstr>
      <vt:lpstr>Задание2</vt:lpstr>
      <vt:lpstr>Задание3</vt:lpstr>
      <vt:lpstr>Задание4</vt:lpstr>
      <vt:lpstr>Задание5</vt:lpstr>
      <vt:lpstr>Задание6</vt:lpstr>
      <vt:lpstr>Задание7</vt:lpstr>
      <vt:lpstr>Задание8</vt:lpstr>
      <vt:lpstr>Задание9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Койнова О.Н.</dc:creator>
  <cp:lastModifiedBy>ASUS D541NA-GQ620T</cp:lastModifiedBy>
  <cp:lastPrinted>2016-04-21T16:07:57Z</cp:lastPrinted>
  <dcterms:created xsi:type="dcterms:W3CDTF">2016-04-21T13:52:46Z</dcterms:created>
  <dcterms:modified xsi:type="dcterms:W3CDTF">2024-04-10T15:51:31Z</dcterms:modified>
</cp:coreProperties>
</file>